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decloud-my.sharepoint.com/personal/ryan_young_azed_gov/Documents/Desktop/K3ReadingForms/"/>
    </mc:Choice>
  </mc:AlternateContent>
  <xr:revisionPtr revIDLastSave="28" documentId="13_ncr:1_{CD013EAC-ABAC-463C-8589-10612DE82B00}" xr6:coauthVersionLast="47" xr6:coauthVersionMax="47" xr10:uidLastSave="{C9FA6546-19C6-4523-9220-96A4E1EB6001}"/>
  <bookViews>
    <workbookView xWindow="28680" yWindow="-45" windowWidth="29040" windowHeight="15720" xr2:uid="{00000000-000D-0000-FFFF-FFFF00000000}"/>
  </bookViews>
  <sheets>
    <sheet name="DistK3ReadingAFR" sheetId="1" r:id="rId1"/>
  </sheets>
  <externalReferences>
    <externalReference r:id="rId2"/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2" i="1" l="1"/>
  <c r="L43" i="1"/>
  <c r="L44" i="1"/>
  <c r="L45" i="1"/>
  <c r="L46" i="1"/>
  <c r="L48" i="1"/>
  <c r="L49" i="1"/>
  <c r="L50" i="1"/>
  <c r="L51" i="1"/>
  <c r="L52" i="1"/>
  <c r="L53" i="1"/>
  <c r="L41" i="1"/>
  <c r="K11" i="1"/>
  <c r="K12" i="1"/>
  <c r="K13" i="1"/>
  <c r="K14" i="1"/>
  <c r="K15" i="1"/>
  <c r="K16" i="1"/>
  <c r="K17" i="1"/>
  <c r="K18" i="1"/>
  <c r="K19" i="1"/>
  <c r="K20" i="1"/>
  <c r="K21" i="1"/>
  <c r="K23" i="1"/>
  <c r="K25" i="1"/>
  <c r="K26" i="1"/>
  <c r="K27" i="1"/>
  <c r="K28" i="1"/>
  <c r="K29" i="1"/>
  <c r="K30" i="1"/>
  <c r="K31" i="1"/>
  <c r="K32" i="1"/>
  <c r="K33" i="1"/>
  <c r="K34" i="1"/>
  <c r="K10" i="1"/>
  <c r="J42" i="1" l="1"/>
  <c r="J43" i="1"/>
  <c r="J44" i="1"/>
  <c r="J45" i="1"/>
  <c r="J46" i="1"/>
  <c r="J48" i="1"/>
  <c r="J49" i="1"/>
  <c r="J50" i="1"/>
  <c r="J51" i="1"/>
  <c r="J52" i="1"/>
  <c r="J53" i="1"/>
  <c r="J41" i="1"/>
  <c r="I12" i="1"/>
  <c r="I13" i="1"/>
  <c r="I14" i="1"/>
  <c r="I15" i="1"/>
  <c r="I16" i="1"/>
  <c r="I17" i="1"/>
  <c r="I18" i="1"/>
  <c r="I19" i="1"/>
  <c r="I20" i="1"/>
  <c r="I21" i="1"/>
  <c r="I23" i="1"/>
  <c r="I24" i="1"/>
  <c r="I25" i="1"/>
  <c r="I26" i="1"/>
  <c r="I27" i="1"/>
  <c r="I28" i="1"/>
  <c r="I29" i="1"/>
  <c r="I30" i="1"/>
  <c r="I31" i="1"/>
  <c r="I32" i="1"/>
  <c r="I33" i="1"/>
  <c r="I34" i="1"/>
  <c r="I10" i="1"/>
  <c r="A55" i="1" l="1"/>
  <c r="M53" i="1"/>
  <c r="K53" i="1"/>
  <c r="I53" i="1"/>
  <c r="H53" i="1"/>
  <c r="G53" i="1"/>
  <c r="F53" i="1"/>
  <c r="E53" i="1"/>
  <c r="D53" i="1"/>
  <c r="M52" i="1"/>
  <c r="K52" i="1"/>
  <c r="M51" i="1"/>
  <c r="K51" i="1"/>
  <c r="M50" i="1"/>
  <c r="K50" i="1"/>
  <c r="M49" i="1"/>
  <c r="K49" i="1"/>
  <c r="M48" i="1"/>
  <c r="K48" i="1"/>
  <c r="M46" i="1"/>
  <c r="K46" i="1"/>
  <c r="I46" i="1"/>
  <c r="H46" i="1"/>
  <c r="G46" i="1"/>
  <c r="F46" i="1"/>
  <c r="E46" i="1"/>
  <c r="D46" i="1"/>
  <c r="M45" i="1"/>
  <c r="K45" i="1"/>
  <c r="M44" i="1"/>
  <c r="K44" i="1"/>
  <c r="M43" i="1"/>
  <c r="K43" i="1"/>
  <c r="M42" i="1"/>
  <c r="K42" i="1"/>
  <c r="M41" i="1"/>
  <c r="K41" i="1"/>
  <c r="K38" i="1"/>
  <c r="J38" i="1"/>
  <c r="L34" i="1"/>
  <c r="J34" i="1"/>
  <c r="H34" i="1"/>
  <c r="G34" i="1"/>
  <c r="F34" i="1"/>
  <c r="E34" i="1"/>
  <c r="D34" i="1"/>
  <c r="L33" i="1"/>
  <c r="J33" i="1"/>
  <c r="L32" i="1"/>
  <c r="J32" i="1"/>
  <c r="L31" i="1"/>
  <c r="J31" i="1"/>
  <c r="L30" i="1"/>
  <c r="J30" i="1"/>
  <c r="L29" i="1"/>
  <c r="J29" i="1"/>
  <c r="L28" i="1"/>
  <c r="J28" i="1"/>
  <c r="L27" i="1"/>
  <c r="J27" i="1"/>
  <c r="L26" i="1"/>
  <c r="J26" i="1"/>
  <c r="L25" i="1"/>
  <c r="J25" i="1"/>
  <c r="L23" i="1"/>
  <c r="J23" i="1"/>
  <c r="L21" i="1"/>
  <c r="J21" i="1"/>
  <c r="H21" i="1"/>
  <c r="G21" i="1"/>
  <c r="F21" i="1"/>
  <c r="E21" i="1"/>
  <c r="D21" i="1"/>
  <c r="L20" i="1"/>
  <c r="J20" i="1"/>
  <c r="L19" i="1"/>
  <c r="J19" i="1"/>
  <c r="L18" i="1"/>
  <c r="J18" i="1"/>
  <c r="L17" i="1"/>
  <c r="J17" i="1"/>
  <c r="L16" i="1"/>
  <c r="J16" i="1"/>
  <c r="L15" i="1"/>
  <c r="J15" i="1"/>
  <c r="L14" i="1"/>
  <c r="J14" i="1"/>
  <c r="L13" i="1"/>
  <c r="J13" i="1"/>
  <c r="L12" i="1"/>
  <c r="J12" i="1"/>
  <c r="L10" i="1"/>
  <c r="J10" i="1"/>
  <c r="J7" i="1"/>
  <c r="I7" i="1"/>
  <c r="A4" i="1"/>
  <c r="A2" i="1"/>
</calcChain>
</file>

<file path=xl/sharedStrings.xml><?xml version="1.0" encoding="utf-8"?>
<sst xmlns="http://schemas.openxmlformats.org/spreadsheetml/2006/main" count="128" uniqueCount="97">
  <si>
    <t>Employee</t>
  </si>
  <si>
    <t>Purchased</t>
  </si>
  <si>
    <t>Salaries</t>
  </si>
  <si>
    <t>Benefits</t>
  </si>
  <si>
    <t>Services</t>
  </si>
  <si>
    <t>Supplies</t>
  </si>
  <si>
    <t>Other</t>
  </si>
  <si>
    <t>%</t>
  </si>
  <si>
    <t>6300, 6400,</t>
  </si>
  <si>
    <t>6200</t>
  </si>
  <si>
    <t>6500</t>
  </si>
  <si>
    <t>6800</t>
  </si>
  <si>
    <t>1.</t>
  </si>
  <si>
    <t xml:space="preserve">   2000 Support Services</t>
  </si>
  <si>
    <t xml:space="preserve"> </t>
  </si>
  <si>
    <t xml:space="preserve">      2100 Students</t>
  </si>
  <si>
    <t>2.</t>
  </si>
  <si>
    <t>3.</t>
  </si>
  <si>
    <t xml:space="preserve">      2300 General Administration</t>
  </si>
  <si>
    <t>4.</t>
  </si>
  <si>
    <t xml:space="preserve">      2400 School Administration</t>
  </si>
  <si>
    <t>5.</t>
  </si>
  <si>
    <t xml:space="preserve">      2500 Central Services</t>
  </si>
  <si>
    <t>6.</t>
  </si>
  <si>
    <t xml:space="preserve">      2600 Operation &amp; Maintenance of Plant</t>
  </si>
  <si>
    <t>7.</t>
  </si>
  <si>
    <t xml:space="preserve">      2900 Other</t>
  </si>
  <si>
    <t>8.</t>
  </si>
  <si>
    <t xml:space="preserve">   3000 Operation of Noninstructional Services</t>
  </si>
  <si>
    <t>9.</t>
  </si>
  <si>
    <t>10.</t>
  </si>
  <si>
    <t xml:space="preserve">DISTRICT NAME </t>
  </si>
  <si>
    <t xml:space="preserve">COUNTY </t>
  </si>
  <si>
    <t xml:space="preserve">CTD NUMBER </t>
  </si>
  <si>
    <t>Rentals</t>
  </si>
  <si>
    <t xml:space="preserve">Redemption of </t>
  </si>
  <si>
    <t xml:space="preserve">All Other </t>
  </si>
  <si>
    <t>Property</t>
  </si>
  <si>
    <t>Principal</t>
  </si>
  <si>
    <t>Interest</t>
  </si>
  <si>
    <t>Object Codes</t>
  </si>
  <si>
    <t>6641-6643</t>
  </si>
  <si>
    <t>(excluding 6900)</t>
  </si>
  <si>
    <t>21.</t>
  </si>
  <si>
    <t>22.</t>
  </si>
  <si>
    <t xml:space="preserve">   4000 Facilities Acquisition &amp; Construction</t>
  </si>
  <si>
    <t>24.</t>
  </si>
  <si>
    <t xml:space="preserve">   5000 Debt Service</t>
  </si>
  <si>
    <t>25.</t>
  </si>
  <si>
    <t>26.</t>
  </si>
  <si>
    <t>18.</t>
  </si>
  <si>
    <t>19.</t>
  </si>
  <si>
    <t>20.</t>
  </si>
  <si>
    <t>11</t>
  </si>
  <si>
    <t>12</t>
  </si>
  <si>
    <t>13</t>
  </si>
  <si>
    <t>14</t>
  </si>
  <si>
    <t>15</t>
  </si>
  <si>
    <t>16</t>
  </si>
  <si>
    <t>17</t>
  </si>
  <si>
    <t xml:space="preserve"> Expenditures</t>
  </si>
  <si>
    <t>Unrestricted Capital Outlay Fund</t>
  </si>
  <si>
    <t>33.</t>
  </si>
  <si>
    <t>27.</t>
  </si>
  <si>
    <t>28.</t>
  </si>
  <si>
    <t>29.</t>
  </si>
  <si>
    <t>30.</t>
  </si>
  <si>
    <t>31.</t>
  </si>
  <si>
    <t>32.</t>
  </si>
  <si>
    <t>34.</t>
  </si>
  <si>
    <t xml:space="preserve">      2700  Student Transportation</t>
  </si>
  <si>
    <t>550 K-3 Reading Program</t>
  </si>
  <si>
    <t>Funding Generated by the K-3 Support Level Weight</t>
  </si>
  <si>
    <t xml:space="preserve">   1000 Instruction</t>
  </si>
  <si>
    <t xml:space="preserve">      2200 Instruction</t>
  </si>
  <si>
    <t>Maintainance &amp; Operation Fund</t>
  </si>
  <si>
    <t xml:space="preserve">Total (lines 1-10) </t>
  </si>
  <si>
    <t xml:space="preserve">in Actual </t>
  </si>
  <si>
    <t>in Actual</t>
  </si>
  <si>
    <t>Library Books,</t>
  </si>
  <si>
    <t>Textbooks, &amp;</t>
  </si>
  <si>
    <t>Instructional Aids</t>
  </si>
  <si>
    <t>Increase/</t>
  </si>
  <si>
    <t>Decrease</t>
  </si>
  <si>
    <t>Budget</t>
  </si>
  <si>
    <t>TOTALS</t>
  </si>
  <si>
    <t>Actual</t>
  </si>
  <si>
    <t>Prior Year</t>
  </si>
  <si>
    <t xml:space="preserve">Actual </t>
  </si>
  <si>
    <t xml:space="preserve">Budget </t>
  </si>
  <si>
    <t xml:space="preserve">Total (lines 12-21) (should agree to AFR, page 2, line 32)  </t>
  </si>
  <si>
    <t>Total (lines 23-27)</t>
  </si>
  <si>
    <t>Total (lines 29-33) (should agree to AFR, page 4, footnote (2))</t>
  </si>
  <si>
    <t>6831, 6832</t>
  </si>
  <si>
    <t>6841, 6842, 6850</t>
  </si>
  <si>
    <t>23.</t>
  </si>
  <si>
    <t xml:space="preserve">School District K-3 Reading Program A.R.S. §15-211 (B)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</si>
</sst>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\(0E+00\);\(\-0E+00\)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u/>
      <sz val="9"/>
      <color indexed="12"/>
      <name val="Arial"/>
      <family val="2"/>
    </font>
    <font>
      <b/>
      <sz val="10"/>
      <color indexed="12"/>
      <name val="Times New Roman"/>
      <family val="1"/>
    </font>
    <font>
      <sz val="12"/>
      <name val="Arial MT"/>
      <family val="2"/>
    </font>
    <font>
      <sz val="10"/>
      <color theme="1"/>
      <name val="Times New Roman"/>
      <family val="1"/>
    </font>
    <font>
      <b/>
      <sz val="8"/>
      <color theme="1"/>
      <name val="Century Gothic"/>
      <family val="2"/>
    </font>
    <font>
      <b/>
      <sz val="9"/>
      <color theme="0"/>
      <name val="Century Gothic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theme="0" tint="-0.3499252296517838"/>
        <bgColor indexed="64"/>
      </patternFill>
    </fill>
  </fills>
  <borders count="28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9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 applyNumberFormat="0" applyFill="0" applyBorder="0">
      <protection locked="0"/>
    </xf>
    <xf numFmtId="0" fontId="2" fillId="0" borderId="0" applyNumberFormat="0" applyFill="0" applyBorder="0">
      <protection locked="0"/>
    </xf>
    <xf numFmtId="0" fontId="2" fillId="0" borderId="0" applyFont="0" applyBorder="0"/>
    <xf numFmtId="0" fontId="2" fillId="0" borderId="0" applyFont="0" applyBorder="0"/>
    <xf numFmtId="165" fontId="9" fillId="2" borderId="0"/>
    <xf numFmtId="9" fontId="1" fillId="0" borderId="0" applyFont="0" applyFill="0" applyBorder="0" applyAlignment="0" applyProtection="0"/>
  </cellStyleXfs>
  <cellXfs count="115">
    <xf numFmtId="0" fontId="0" fillId="0" borderId="0" xfId="0"/>
    <xf numFmtId="0" fontId="6" fillId="0" borderId="0" xfId="10" applyFont="1" applyAlignment="1" applyProtection="1">
      <alignment horizontal="left"/>
      <protection locked="0"/>
    </xf>
    <xf numFmtId="49" fontId="5" fillId="0" borderId="0" xfId="10" applyNumberFormat="1" applyFont="1" applyBorder="1" applyAlignment="1" applyProtection="1">
      <alignment horizontal="left"/>
      <protection locked="0"/>
    </xf>
    <xf numFmtId="0" fontId="8" fillId="0" borderId="0" xfId="8" applyFont="1" applyFill="1" applyBorder="1">
      <protection locked="0"/>
    </xf>
    <xf numFmtId="0" fontId="0" fillId="0" borderId="0" xfId="0" applyProtection="1">
      <protection locked="0"/>
    </xf>
    <xf numFmtId="0" fontId="6" fillId="0" borderId="1" xfId="8" applyFont="1" applyFill="1" applyBorder="1">
      <protection locked="0"/>
    </xf>
    <xf numFmtId="0" fontId="6" fillId="0" borderId="2" xfId="10" applyFont="1" applyBorder="1" applyAlignment="1" applyProtection="1">
      <alignment vertical="center"/>
      <protection locked="0"/>
    </xf>
    <xf numFmtId="0" fontId="6" fillId="0" borderId="2" xfId="10" applyFont="1" applyBorder="1" applyProtection="1">
      <protection locked="0"/>
    </xf>
    <xf numFmtId="0" fontId="3" fillId="0" borderId="3" xfId="10" applyFont="1" applyBorder="1" applyProtection="1">
      <protection locked="0"/>
    </xf>
    <xf numFmtId="0" fontId="3" fillId="0" borderId="3" xfId="10" applyFont="1" applyBorder="1" applyAlignment="1" applyProtection="1">
      <alignment horizontal="center" wrapText="1"/>
      <protection locked="0"/>
    </xf>
    <xf numFmtId="0" fontId="10" fillId="0" borderId="4" xfId="0" applyFont="1" applyBorder="1" applyProtection="1">
      <protection locked="0"/>
    </xf>
    <xf numFmtId="0" fontId="3" fillId="0" borderId="5" xfId="10" applyFont="1" applyBorder="1" applyAlignment="1" applyProtection="1">
      <alignment horizontal="center" wrapText="1"/>
      <protection locked="0"/>
    </xf>
    <xf numFmtId="0" fontId="3" fillId="0" borderId="6" xfId="10" applyFont="1" applyBorder="1" applyAlignment="1" applyProtection="1">
      <alignment horizontal="center" wrapText="1"/>
      <protection locked="0"/>
    </xf>
    <xf numFmtId="9" fontId="3" fillId="0" borderId="5" xfId="1" applyFont="1" applyFill="1" applyBorder="1" applyAlignment="1" applyProtection="1">
      <alignment horizontal="center"/>
      <protection locked="0"/>
    </xf>
    <xf numFmtId="0" fontId="3" fillId="0" borderId="7" xfId="10" applyFont="1" applyBorder="1" applyProtection="1">
      <protection locked="0"/>
    </xf>
    <xf numFmtId="0" fontId="3" fillId="0" borderId="4" xfId="10" applyFont="1" applyBorder="1" applyProtection="1">
      <protection locked="0"/>
    </xf>
    <xf numFmtId="0" fontId="3" fillId="0" borderId="8" xfId="10" applyFont="1" applyBorder="1" applyProtection="1">
      <protection locked="0"/>
    </xf>
    <xf numFmtId="0" fontId="3" fillId="0" borderId="9" xfId="10" applyFont="1" applyBorder="1" applyAlignment="1" applyProtection="1">
      <alignment horizontal="center"/>
      <protection locked="0"/>
    </xf>
    <xf numFmtId="0" fontId="3" fillId="0" borderId="10" xfId="10" applyFont="1" applyBorder="1" applyAlignment="1" applyProtection="1">
      <alignment horizontal="center"/>
      <protection locked="0"/>
    </xf>
    <xf numFmtId="0" fontId="3" fillId="0" borderId="2" xfId="10" applyFont="1" applyBorder="1" applyAlignment="1" applyProtection="1">
      <alignment horizontal="center" wrapText="1"/>
      <protection locked="0"/>
    </xf>
    <xf numFmtId="0" fontId="3" fillId="0" borderId="11" xfId="10" applyFont="1" applyBorder="1" applyAlignment="1" applyProtection="1">
      <alignment horizontal="center" wrapText="1"/>
      <protection locked="0"/>
    </xf>
    <xf numFmtId="0" fontId="3" fillId="0" borderId="12" xfId="10" applyFont="1" applyBorder="1" applyAlignment="1" applyProtection="1">
      <alignment horizontal="center" wrapText="1"/>
      <protection locked="0"/>
    </xf>
    <xf numFmtId="0" fontId="3" fillId="0" borderId="13" xfId="10" applyFont="1" applyBorder="1" applyAlignment="1" applyProtection="1">
      <alignment horizontal="center" vertical="center"/>
      <protection locked="0"/>
    </xf>
    <xf numFmtId="0" fontId="3" fillId="0" borderId="11" xfId="10" applyFont="1" applyBorder="1" applyAlignment="1" applyProtection="1">
      <alignment horizontal="center" vertical="center"/>
      <protection locked="0"/>
    </xf>
    <xf numFmtId="0" fontId="3" fillId="0" borderId="12" xfId="10" applyFont="1" applyBorder="1" applyAlignment="1" applyProtection="1">
      <alignment horizontal="center" vertical="center"/>
      <protection locked="0"/>
    </xf>
    <xf numFmtId="0" fontId="3" fillId="0" borderId="14" xfId="10" applyFont="1" applyBorder="1" applyAlignment="1" applyProtection="1">
      <alignment horizontal="center" vertical="top" wrapText="1"/>
      <protection locked="0"/>
    </xf>
    <xf numFmtId="1" fontId="3" fillId="0" borderId="6" xfId="10" applyNumberFormat="1" applyFont="1" applyBorder="1" applyAlignment="1" applyProtection="1">
      <alignment horizontal="right"/>
      <protection locked="0"/>
    </xf>
    <xf numFmtId="49" fontId="3" fillId="0" borderId="0" xfId="10" applyNumberFormat="1" applyFont="1" applyAlignment="1" applyProtection="1">
      <alignment horizontal="left"/>
      <protection locked="0"/>
    </xf>
    <xf numFmtId="49" fontId="3" fillId="0" borderId="0" xfId="10" applyNumberFormat="1" applyFont="1" applyBorder="1" applyAlignment="1" applyProtection="1">
      <alignment horizontal="left"/>
      <protection locked="0"/>
    </xf>
    <xf numFmtId="49" fontId="3" fillId="0" borderId="0" xfId="10" applyNumberFormat="1" applyFont="1" applyBorder="1" applyProtection="1">
      <protection locked="0"/>
    </xf>
    <xf numFmtId="0" fontId="10" fillId="0" borderId="15" xfId="0" applyFont="1" applyBorder="1" applyProtection="1">
      <protection locked="0"/>
    </xf>
    <xf numFmtId="0" fontId="10" fillId="0" borderId="4" xfId="0" applyFont="1" applyBorder="1" applyAlignment="1" applyProtection="1">
      <alignment horizontal="center"/>
      <protection locked="0"/>
    </xf>
    <xf numFmtId="0" fontId="3" fillId="0" borderId="5" xfId="10" applyFont="1" applyBorder="1" applyAlignment="1" applyProtection="1">
      <alignment horizontal="center"/>
      <protection locked="0"/>
    </xf>
    <xf numFmtId="0" fontId="3" fillId="0" borderId="3" xfId="10" applyFont="1" applyBorder="1" applyAlignment="1" applyProtection="1">
      <alignment horizontal="center"/>
      <protection locked="0"/>
    </xf>
    <xf numFmtId="0" fontId="3" fillId="0" borderId="4" xfId="10" applyFont="1" applyBorder="1" applyAlignment="1" applyProtection="1">
      <alignment horizontal="center"/>
      <protection locked="0"/>
    </xf>
    <xf numFmtId="0" fontId="3" fillId="0" borderId="0" xfId="10" applyFont="1" applyProtection="1">
      <protection locked="0"/>
    </xf>
    <xf numFmtId="0" fontId="3" fillId="0" borderId="16" xfId="10" applyFont="1" applyBorder="1" applyProtection="1">
      <protection locked="0"/>
    </xf>
    <xf numFmtId="0" fontId="10" fillId="0" borderId="10" xfId="0" applyFont="1" applyBorder="1" applyAlignment="1" applyProtection="1">
      <alignment horizontal="center"/>
      <protection locked="0"/>
    </xf>
    <xf numFmtId="0" fontId="3" fillId="0" borderId="1" xfId="10" applyFont="1" applyBorder="1" applyAlignment="1" applyProtection="1">
      <alignment horizontal="left"/>
      <protection locked="0"/>
    </xf>
    <xf numFmtId="0" fontId="3" fillId="0" borderId="0" xfId="10" applyFont="1" applyBorder="1" applyAlignment="1" applyProtection="1">
      <alignment horizontal="left"/>
      <protection locked="0"/>
    </xf>
    <xf numFmtId="0" fontId="3" fillId="0" borderId="16" xfId="10" applyFont="1" applyBorder="1" applyAlignment="1" applyProtection="1">
      <alignment horizontal="center"/>
      <protection locked="0"/>
    </xf>
    <xf numFmtId="0" fontId="3" fillId="0" borderId="17" xfId="10" applyFont="1" applyBorder="1" applyAlignment="1" applyProtection="1">
      <alignment horizontal="center"/>
      <protection locked="0"/>
    </xf>
    <xf numFmtId="0" fontId="3" fillId="0" borderId="11" xfId="10" applyFont="1" applyBorder="1" applyAlignment="1" applyProtection="1">
      <alignment horizontal="center"/>
      <protection locked="0"/>
    </xf>
    <xf numFmtId="0" fontId="3" fillId="0" borderId="12" xfId="10" applyFont="1" applyBorder="1" applyAlignment="1" applyProtection="1">
      <alignment horizontal="center"/>
      <protection locked="0"/>
    </xf>
    <xf numFmtId="0" fontId="3" fillId="0" borderId="14" xfId="10" applyFont="1" applyBorder="1" applyAlignment="1" applyProtection="1">
      <alignment horizontal="center"/>
      <protection locked="0"/>
    </xf>
    <xf numFmtId="3" fontId="3" fillId="0" borderId="14" xfId="10" applyNumberFormat="1" applyFont="1" applyBorder="1" applyAlignment="1" applyProtection="1">
      <alignment horizontal="center"/>
      <protection locked="0"/>
    </xf>
    <xf numFmtId="0" fontId="3" fillId="0" borderId="18" xfId="10" applyFont="1" applyBorder="1" applyAlignment="1" applyProtection="1">
      <alignment horizontal="center" vertical="center"/>
      <protection locked="0"/>
    </xf>
    <xf numFmtId="0" fontId="3" fillId="0" borderId="14" xfId="10" applyFont="1" applyBorder="1" applyAlignment="1" applyProtection="1">
      <alignment horizontal="center" vertical="top"/>
      <protection locked="0"/>
    </xf>
    <xf numFmtId="3" fontId="3" fillId="0" borderId="19" xfId="10" applyNumberFormat="1" applyFont="1" applyBorder="1" applyAlignment="1" applyProtection="1">
      <alignment horizontal="right"/>
      <protection locked="0"/>
    </xf>
    <xf numFmtId="3" fontId="3" fillId="0" borderId="6" xfId="10" applyNumberFormat="1" applyFont="1" applyBorder="1" applyProtection="1">
      <protection locked="0"/>
    </xf>
    <xf numFmtId="3" fontId="3" fillId="0" borderId="2" xfId="10" applyNumberFormat="1" applyFont="1" applyBorder="1" applyAlignment="1" applyProtection="1">
      <alignment horizontal="right"/>
      <protection locked="0"/>
    </xf>
    <xf numFmtId="3" fontId="3" fillId="0" borderId="14" xfId="10" applyNumberFormat="1" applyFont="1" applyBorder="1" applyAlignment="1" applyProtection="1">
      <alignment horizontal="right"/>
      <protection locked="0"/>
    </xf>
    <xf numFmtId="3" fontId="3" fillId="0" borderId="20" xfId="10" applyNumberFormat="1" applyFont="1" applyBorder="1" applyAlignment="1" applyProtection="1">
      <alignment horizontal="right"/>
      <protection locked="0"/>
    </xf>
    <xf numFmtId="3" fontId="3" fillId="0" borderId="6" xfId="10" applyNumberFormat="1" applyFont="1" applyBorder="1" applyAlignment="1" applyProtection="1">
      <alignment horizontal="right"/>
      <protection locked="0"/>
    </xf>
    <xf numFmtId="3" fontId="3" fillId="0" borderId="1" xfId="10" applyNumberFormat="1" applyFont="1" applyBorder="1" applyAlignment="1" applyProtection="1">
      <alignment horizontal="right"/>
      <protection locked="0"/>
    </xf>
    <xf numFmtId="3" fontId="3" fillId="0" borderId="21" xfId="10" applyNumberFormat="1" applyFont="1" applyBorder="1" applyAlignment="1" applyProtection="1">
      <alignment horizontal="right"/>
      <protection locked="0"/>
    </xf>
    <xf numFmtId="3" fontId="3" fillId="3" borderId="1" xfId="10" applyNumberFormat="1" applyFont="1" applyFill="1" applyBorder="1" applyAlignment="1" applyProtection="1">
      <alignment horizontal="right"/>
      <protection locked="0"/>
    </xf>
    <xf numFmtId="3" fontId="3" fillId="0" borderId="3" xfId="10" applyNumberFormat="1" applyFont="1" applyBorder="1" applyAlignment="1" applyProtection="1">
      <alignment horizontal="right"/>
      <protection locked="0"/>
    </xf>
    <xf numFmtId="3" fontId="3" fillId="4" borderId="1" xfId="10" applyNumberFormat="1" applyFont="1" applyFill="1" applyBorder="1" applyAlignment="1" applyProtection="1">
      <alignment horizontal="right"/>
      <protection locked="0"/>
    </xf>
    <xf numFmtId="0" fontId="11" fillId="0" borderId="0" xfId="0" applyFont="1" applyProtection="1">
      <protection locked="0"/>
    </xf>
    <xf numFmtId="3" fontId="3" fillId="0" borderId="14" xfId="10" applyNumberFormat="1" applyFont="1" applyBorder="1" applyProtection="1">
      <protection locked="0"/>
    </xf>
    <xf numFmtId="3" fontId="3" fillId="0" borderId="21" xfId="10" applyNumberFormat="1" applyFont="1" applyBorder="1" applyProtection="1">
      <protection locked="0"/>
    </xf>
    <xf numFmtId="0" fontId="12" fillId="0" borderId="0" xfId="0" applyFont="1" applyAlignment="1" applyProtection="1">
      <alignment horizontal="left"/>
      <protection locked="0"/>
    </xf>
    <xf numFmtId="0" fontId="6" fillId="0" borderId="0" xfId="10" applyFont="1" applyAlignment="1" applyProtection="1">
      <alignment horizontal="right"/>
      <protection locked="0"/>
    </xf>
    <xf numFmtId="0" fontId="3" fillId="0" borderId="22" xfId="10" applyFont="1" applyBorder="1" applyProtection="1">
      <protection locked="0"/>
    </xf>
    <xf numFmtId="0" fontId="3" fillId="0" borderId="0" xfId="10" applyFont="1" applyAlignment="1" applyProtection="1">
      <alignment horizontal="left"/>
      <protection locked="0"/>
    </xf>
    <xf numFmtId="0" fontId="6" fillId="0" borderId="1" xfId="10" applyFont="1" applyBorder="1" applyProtection="1">
      <protection locked="0"/>
    </xf>
    <xf numFmtId="0" fontId="6" fillId="0" borderId="0" xfId="10" applyFont="1" applyBorder="1" applyProtection="1">
      <protection locked="0"/>
    </xf>
    <xf numFmtId="0" fontId="3" fillId="0" borderId="1" xfId="10" applyFont="1" applyBorder="1" applyAlignment="1" applyProtection="1">
      <alignment horizontal="center" wrapText="1"/>
      <protection locked="0"/>
    </xf>
    <xf numFmtId="0" fontId="3" fillId="0" borderId="10" xfId="10" applyFont="1" applyBorder="1" applyAlignment="1" applyProtection="1">
      <alignment horizontal="center" wrapText="1"/>
      <protection locked="0"/>
    </xf>
    <xf numFmtId="0" fontId="3" fillId="0" borderId="23" xfId="10" applyFont="1" applyBorder="1" applyAlignment="1" applyProtection="1">
      <alignment horizontal="center" wrapText="1"/>
      <protection locked="0"/>
    </xf>
    <xf numFmtId="0" fontId="3" fillId="0" borderId="19" xfId="10" applyFont="1" applyBorder="1" applyAlignment="1" applyProtection="1">
      <alignment horizontal="center" wrapText="1"/>
      <protection locked="0"/>
    </xf>
    <xf numFmtId="0" fontId="3" fillId="0" borderId="19" xfId="10" applyFont="1" applyBorder="1" applyAlignment="1" applyProtection="1">
      <alignment horizontal="center"/>
      <protection locked="0"/>
    </xf>
    <xf numFmtId="0" fontId="3" fillId="0" borderId="1" xfId="10" applyFont="1" applyBorder="1" applyProtection="1">
      <protection locked="0"/>
    </xf>
    <xf numFmtId="0" fontId="3" fillId="0" borderId="0" xfId="10" applyFont="1" applyBorder="1" applyProtection="1">
      <protection locked="0"/>
    </xf>
    <xf numFmtId="0" fontId="3" fillId="0" borderId="23" xfId="10" applyFont="1" applyBorder="1" applyAlignment="1" applyProtection="1">
      <alignment horizontal="center"/>
      <protection locked="0"/>
    </xf>
    <xf numFmtId="0" fontId="3" fillId="0" borderId="18" xfId="10" applyFont="1" applyBorder="1" applyProtection="1">
      <protection locked="0"/>
    </xf>
    <xf numFmtId="0" fontId="3" fillId="0" borderId="14" xfId="10" applyFont="1" applyBorder="1" applyAlignment="1" applyProtection="1">
      <alignment horizontal="center" wrapText="1"/>
      <protection locked="0"/>
    </xf>
    <xf numFmtId="49" fontId="3" fillId="0" borderId="0" xfId="10" applyNumberFormat="1" applyFont="1" applyAlignment="1" applyProtection="1">
      <alignment horizontal="right"/>
      <protection locked="0"/>
    </xf>
    <xf numFmtId="1" fontId="3" fillId="0" borderId="19" xfId="10" applyNumberFormat="1" applyFont="1" applyBorder="1" applyProtection="1">
      <protection locked="0"/>
    </xf>
    <xf numFmtId="1" fontId="3" fillId="0" borderId="6" xfId="10" applyNumberFormat="1" applyFont="1" applyBorder="1" applyProtection="1">
      <protection locked="0"/>
    </xf>
    <xf numFmtId="164" fontId="3" fillId="0" borderId="6" xfId="10" applyNumberFormat="1" applyFont="1" applyBorder="1" applyProtection="1">
      <protection locked="0"/>
    </xf>
    <xf numFmtId="0" fontId="3" fillId="0" borderId="0" xfId="10" applyFont="1" applyAlignment="1" applyProtection="1">
      <alignment horizontal="right"/>
      <protection locked="0"/>
    </xf>
    <xf numFmtId="0" fontId="3" fillId="0" borderId="2" xfId="10" applyFont="1" applyBorder="1" applyProtection="1">
      <protection locked="0"/>
    </xf>
    <xf numFmtId="0" fontId="3" fillId="0" borderId="18" xfId="10" applyFont="1" applyBorder="1" applyAlignment="1" applyProtection="1">
      <alignment horizontal="right"/>
      <protection locked="0"/>
    </xf>
    <xf numFmtId="0" fontId="10" fillId="0" borderId="0" xfId="0" applyFont="1" applyProtection="1">
      <protection locked="0"/>
    </xf>
    <xf numFmtId="0" fontId="3" fillId="0" borderId="6" xfId="10" applyFont="1" applyBorder="1" applyAlignment="1" applyProtection="1">
      <alignment horizontal="center"/>
      <protection locked="0"/>
    </xf>
    <xf numFmtId="0" fontId="3" fillId="0" borderId="0" xfId="10" applyFont="1" applyAlignment="1" applyProtection="1">
      <alignment horizontal="center"/>
      <protection locked="0"/>
    </xf>
    <xf numFmtId="0" fontId="3" fillId="0" borderId="1" xfId="10" applyFont="1" applyBorder="1" applyAlignment="1" applyProtection="1">
      <alignment horizontal="center"/>
      <protection locked="0"/>
    </xf>
    <xf numFmtId="49" fontId="5" fillId="0" borderId="1" xfId="10" applyNumberFormat="1" applyFont="1" applyBorder="1" applyProtection="1">
      <protection locked="0"/>
    </xf>
    <xf numFmtId="0" fontId="3" fillId="0" borderId="2" xfId="10" applyFont="1" applyBorder="1" applyAlignment="1" applyProtection="1">
      <alignment horizontal="center" vertical="center"/>
      <protection locked="0"/>
    </xf>
    <xf numFmtId="3" fontId="3" fillId="3" borderId="6" xfId="10" applyNumberFormat="1" applyFont="1" applyFill="1" applyBorder="1" applyAlignment="1" applyProtection="1">
      <alignment horizontal="right"/>
      <protection locked="0"/>
    </xf>
    <xf numFmtId="3" fontId="3" fillId="3" borderId="14" xfId="10" applyNumberFormat="1" applyFont="1" applyFill="1" applyBorder="1" applyAlignment="1" applyProtection="1">
      <alignment horizontal="right"/>
      <protection locked="0"/>
    </xf>
    <xf numFmtId="49" fontId="5" fillId="0" borderId="0" xfId="10" applyNumberFormat="1" applyFont="1" applyAlignment="1" applyProtection="1">
      <alignment horizontal="left"/>
      <protection locked="0"/>
    </xf>
    <xf numFmtId="3" fontId="3" fillId="3" borderId="21" xfId="10" applyNumberFormat="1" applyFont="1" applyFill="1" applyBorder="1" applyAlignment="1" applyProtection="1">
      <alignment horizontal="right"/>
      <protection locked="0"/>
    </xf>
    <xf numFmtId="0" fontId="3" fillId="0" borderId="23" xfId="10" applyFont="1" applyBorder="1" applyAlignment="1" applyProtection="1">
      <alignment horizontal="right"/>
      <protection locked="0"/>
    </xf>
    <xf numFmtId="49" fontId="5" fillId="0" borderId="1" xfId="10" applyNumberFormat="1" applyFont="1" applyBorder="1" applyAlignment="1" applyProtection="1">
      <alignment horizontal="left"/>
      <protection locked="0"/>
    </xf>
    <xf numFmtId="3" fontId="3" fillId="4" borderId="6" xfId="10" applyNumberFormat="1" applyFont="1" applyFill="1" applyBorder="1" applyAlignment="1" applyProtection="1">
      <alignment horizontal="right"/>
      <protection locked="0"/>
    </xf>
    <xf numFmtId="3" fontId="3" fillId="4" borderId="14" xfId="10" applyNumberFormat="1" applyFont="1" applyFill="1" applyBorder="1" applyAlignment="1" applyProtection="1">
      <alignment horizontal="right"/>
      <protection locked="0"/>
    </xf>
    <xf numFmtId="3" fontId="3" fillId="4" borderId="21" xfId="10" applyNumberFormat="1" applyFont="1" applyFill="1" applyBorder="1" applyAlignment="1" applyProtection="1">
      <alignment horizontal="right"/>
      <protection locked="0"/>
    </xf>
    <xf numFmtId="1" fontId="3" fillId="0" borderId="6" xfId="10" applyNumberFormat="1" applyFont="1" applyBorder="1"/>
    <xf numFmtId="1" fontId="3" fillId="0" borderId="19" xfId="10" applyNumberFormat="1" applyFont="1" applyBorder="1"/>
    <xf numFmtId="164" fontId="3" fillId="0" borderId="6" xfId="10" applyNumberFormat="1" applyFont="1" applyBorder="1"/>
    <xf numFmtId="164" fontId="3" fillId="0" borderId="14" xfId="10" applyNumberFormat="1" applyFont="1" applyBorder="1" applyProtection="1">
      <protection locked="0"/>
    </xf>
    <xf numFmtId="49" fontId="3" fillId="0" borderId="24" xfId="10" applyNumberFormat="1" applyFont="1" applyBorder="1" applyAlignment="1" applyProtection="1">
      <alignment horizontal="center"/>
      <protection locked="0"/>
    </xf>
    <xf numFmtId="49" fontId="3" fillId="0" borderId="18" xfId="10" applyNumberFormat="1" applyFont="1" applyBorder="1" applyAlignment="1" applyProtection="1">
      <alignment horizontal="left"/>
      <protection locked="0"/>
    </xf>
    <xf numFmtId="49" fontId="3" fillId="0" borderId="24" xfId="10" applyNumberFormat="1" applyFont="1" applyBorder="1" applyAlignment="1" applyProtection="1">
      <alignment horizontal="left"/>
      <protection locked="0"/>
    </xf>
    <xf numFmtId="0" fontId="10" fillId="0" borderId="25" xfId="0" applyFont="1" applyBorder="1" applyAlignment="1" applyProtection="1">
      <alignment horizontal="center"/>
      <protection locked="0"/>
    </xf>
    <xf numFmtId="0" fontId="10" fillId="0" borderId="26" xfId="0" applyFont="1" applyBorder="1" applyAlignment="1" applyProtection="1">
      <alignment horizontal="center"/>
      <protection locked="0"/>
    </xf>
    <xf numFmtId="0" fontId="10" fillId="0" borderId="27" xfId="0" applyFont="1" applyBorder="1" applyAlignment="1" applyProtection="1">
      <alignment horizontal="center"/>
      <protection locked="0"/>
    </xf>
    <xf numFmtId="0" fontId="3" fillId="0" borderId="25" xfId="10" applyFont="1" applyBorder="1" applyAlignment="1" applyProtection="1">
      <alignment horizontal="center"/>
      <protection locked="0"/>
    </xf>
    <xf numFmtId="0" fontId="3" fillId="0" borderId="26" xfId="10" applyFont="1" applyBorder="1" applyAlignment="1" applyProtection="1">
      <alignment horizontal="center"/>
      <protection locked="0"/>
    </xf>
    <xf numFmtId="0" fontId="3" fillId="0" borderId="27" xfId="10" applyFont="1" applyBorder="1" applyAlignment="1" applyProtection="1">
      <alignment horizontal="center"/>
      <protection locked="0"/>
    </xf>
    <xf numFmtId="0" fontId="4" fillId="0" borderId="0" xfId="10" applyFont="1" applyAlignment="1" applyProtection="1">
      <alignment horizontal="center"/>
      <protection locked="0"/>
    </xf>
    <xf numFmtId="0" fontId="6" fillId="0" borderId="0" xfId="10" applyFont="1" applyAlignment="1" applyProtection="1">
      <alignment horizontal="left"/>
      <protection locked="0"/>
    </xf>
  </cellXfs>
  <cellStyles count="14">
    <cellStyle name="Comma" xfId="4" xr:uid="{00000000-0005-0000-0000-000004000000}"/>
    <cellStyle name="Comma [0]" xfId="5" xr:uid="{00000000-0005-0000-0000-000005000000}"/>
    <cellStyle name="Comma 2" xfId="6" xr:uid="{00000000-0005-0000-0000-000006000000}"/>
    <cellStyle name="Currency" xfId="2" xr:uid="{00000000-0005-0000-0000-000002000000}"/>
    <cellStyle name="Currency [0]" xfId="3" xr:uid="{00000000-0005-0000-0000-000003000000}"/>
    <cellStyle name="Currency 2" xfId="7" xr:uid="{00000000-0005-0000-0000-000007000000}"/>
    <cellStyle name="Hyperlink" xfId="8" xr:uid="{00000000-0005-0000-0000-000008000000}"/>
    <cellStyle name="Hyperlink 2" xfId="9" xr:uid="{00000000-0005-0000-0000-000009000000}"/>
    <cellStyle name="Normal" xfId="0" builtinId="0"/>
    <cellStyle name="Normal 2" xfId="10" xr:uid="{00000000-0005-0000-0000-00000A000000}"/>
    <cellStyle name="Normal 3" xfId="11" xr:uid="{00000000-0005-0000-0000-00000B000000}"/>
    <cellStyle name="Normal 4" xfId="12" xr:uid="{00000000-0005-0000-0000-00000C000000}"/>
    <cellStyle name="Percent" xfId="1" xr:uid="{00000000-0005-0000-0000-000001000000}"/>
    <cellStyle name="Percent 2" xfId="13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decloud-my.sharepoint.com/personal/ryan_young_azed_gov/Documents/Desktop/K3ReadingForms/2024K3READBUDG.xlsx" TargetMode="External"/><Relationship Id="rId1" Type="http://schemas.openxmlformats.org/officeDocument/2006/relationships/externalLinkPath" Target="2024K3READBUDG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decloud-my.sharepoint.com/personal/ryan_young_azed_gov/Documents/Desktop/K3ReadingForms/K3READ2023AFR.xlsx" TargetMode="External"/><Relationship Id="rId1" Type="http://schemas.openxmlformats.org/officeDocument/2006/relationships/externalLinkPath" Target="K3READ2023AF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istK3ReadingBUDG"/>
    </sheetNames>
    <sheetDataSet>
      <sheetData sheetId="0">
        <row r="10">
          <cell r="L10">
            <v>1911482.8900000001</v>
          </cell>
        </row>
        <row r="12">
          <cell r="L12">
            <v>497199.19</v>
          </cell>
        </row>
        <row r="13">
          <cell r="L13">
            <v>328907.01</v>
          </cell>
        </row>
        <row r="14">
          <cell r="L14">
            <v>0</v>
          </cell>
        </row>
        <row r="15">
          <cell r="L15">
            <v>0</v>
          </cell>
        </row>
        <row r="16">
          <cell r="L16">
            <v>17694.91</v>
          </cell>
        </row>
        <row r="17">
          <cell r="L17">
            <v>0</v>
          </cell>
        </row>
        <row r="18">
          <cell r="L18">
            <v>0</v>
          </cell>
        </row>
        <row r="19">
          <cell r="L19">
            <v>0</v>
          </cell>
        </row>
        <row r="20">
          <cell r="L20">
            <v>0</v>
          </cell>
        </row>
        <row r="21">
          <cell r="L21">
            <v>2755284</v>
          </cell>
        </row>
        <row r="23">
          <cell r="L23">
            <v>1748092.4100000001</v>
          </cell>
        </row>
        <row r="25">
          <cell r="L25">
            <v>0</v>
          </cell>
        </row>
        <row r="26">
          <cell r="L26">
            <v>0</v>
          </cell>
        </row>
        <row r="27">
          <cell r="L27">
            <v>0</v>
          </cell>
        </row>
        <row r="28">
          <cell r="L28">
            <v>0</v>
          </cell>
        </row>
        <row r="29">
          <cell r="L29">
            <v>0</v>
          </cell>
        </row>
        <row r="30">
          <cell r="L30">
            <v>0</v>
          </cell>
        </row>
        <row r="31">
          <cell r="L31">
            <v>0</v>
          </cell>
        </row>
        <row r="32">
          <cell r="L32">
            <v>0</v>
          </cell>
        </row>
        <row r="33">
          <cell r="L33">
            <v>0</v>
          </cell>
        </row>
        <row r="34">
          <cell r="L34">
            <v>1748092.4100000001</v>
          </cell>
        </row>
        <row r="41">
          <cell r="L4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istK3ReadingAFR"/>
    </sheetNames>
    <sheetDataSet>
      <sheetData sheetId="0">
        <row r="10">
          <cell r="K10">
            <v>1871027.4200000002</v>
          </cell>
        </row>
        <row r="12">
          <cell r="K12">
            <v>512588.22</v>
          </cell>
        </row>
        <row r="13">
          <cell r="K13">
            <v>144817.36000000002</v>
          </cell>
        </row>
        <row r="14">
          <cell r="K14">
            <v>0</v>
          </cell>
        </row>
        <row r="15">
          <cell r="K15">
            <v>0</v>
          </cell>
        </row>
        <row r="16">
          <cell r="K16">
            <v>0</v>
          </cell>
        </row>
        <row r="17">
          <cell r="K17">
            <v>0</v>
          </cell>
        </row>
        <row r="18">
          <cell r="K18">
            <v>0</v>
          </cell>
        </row>
        <row r="19">
          <cell r="K19">
            <v>0</v>
          </cell>
        </row>
        <row r="20">
          <cell r="K20">
            <v>0</v>
          </cell>
        </row>
        <row r="21">
          <cell r="K21">
            <v>2528433</v>
          </cell>
        </row>
        <row r="23">
          <cell r="K23">
            <v>1271600.3399999999</v>
          </cell>
        </row>
        <row r="25">
          <cell r="K25">
            <v>0</v>
          </cell>
        </row>
        <row r="26">
          <cell r="K26">
            <v>169864.65</v>
          </cell>
        </row>
        <row r="27">
          <cell r="K27">
            <v>0</v>
          </cell>
        </row>
        <row r="28">
          <cell r="K28">
            <v>0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0</v>
          </cell>
        </row>
        <row r="32">
          <cell r="K32">
            <v>0</v>
          </cell>
        </row>
        <row r="33">
          <cell r="K33">
            <v>0</v>
          </cell>
        </row>
        <row r="34">
          <cell r="K34">
            <v>1441464.9899999998</v>
          </cell>
        </row>
        <row r="41">
          <cell r="K41">
            <v>0</v>
          </cell>
        </row>
        <row r="42">
          <cell r="K42">
            <v>0</v>
          </cell>
        </row>
        <row r="43">
          <cell r="K43">
            <v>0</v>
          </cell>
        </row>
        <row r="44">
          <cell r="K44">
            <v>0</v>
          </cell>
        </row>
        <row r="45">
          <cell r="K45">
            <v>0</v>
          </cell>
        </row>
        <row r="46">
          <cell r="K46">
            <v>0</v>
          </cell>
        </row>
        <row r="48">
          <cell r="K48">
            <v>24431</v>
          </cell>
        </row>
        <row r="49">
          <cell r="K49">
            <v>0</v>
          </cell>
        </row>
        <row r="50">
          <cell r="K50">
            <v>0</v>
          </cell>
        </row>
        <row r="51">
          <cell r="K51">
            <v>0</v>
          </cell>
        </row>
        <row r="52">
          <cell r="K52">
            <v>0</v>
          </cell>
        </row>
        <row r="53">
          <cell r="K53">
            <v>24431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5"/>
  <sheetViews>
    <sheetView showGridLines="0" tabSelected="1" topLeftCell="A6" workbookViewId="0">
      <selection activeCell="K13" sqref="K13"/>
    </sheetView>
  </sheetViews>
  <sheetFormatPr defaultColWidth="9.140625" defaultRowHeight="15"/>
  <cols>
    <col min="1" max="1" width="28.7109375" customWidth="1"/>
    <col min="2" max="2" width="20.140625" customWidth="1"/>
    <col min="3" max="3" width="3.5703125" customWidth="1"/>
    <col min="4" max="6" width="14.5703125" customWidth="1"/>
    <col min="7" max="10" width="12.7109375" customWidth="1"/>
    <col min="11" max="11" width="12" customWidth="1"/>
    <col min="12" max="12" width="12.5703125" customWidth="1"/>
    <col min="13" max="13" width="12.42578125" customWidth="1"/>
  </cols>
  <sheetData>
    <row r="1" spans="1:14">
      <c r="A1" s="1" t="s">
        <v>31</v>
      </c>
      <c r="B1" s="105"/>
      <c r="C1" s="105"/>
      <c r="D1" s="105"/>
      <c r="E1" s="105"/>
      <c r="F1" s="63" t="s">
        <v>32</v>
      </c>
      <c r="G1" s="106"/>
      <c r="H1" s="106"/>
      <c r="I1" s="63" t="s">
        <v>33</v>
      </c>
      <c r="J1" s="104"/>
      <c r="K1" s="104"/>
      <c r="L1" s="104"/>
      <c r="M1" s="4"/>
      <c r="N1" s="4"/>
    </row>
    <row r="2" spans="1:14" ht="21.75" customHeight="1">
      <c r="A2" s="113" t="str">
        <f>"FY "&amp;B55&amp;" ANNUAL FINANCIAL REPORT"</f>
        <v>FY 2024 ANNUAL FINANCIAL REPORT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4"/>
    </row>
    <row r="3" spans="1:14" ht="18.75" customHeight="1">
      <c r="A3" s="113" t="s">
        <v>96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4"/>
    </row>
    <row r="4" spans="1:14" ht="15" customHeight="1">
      <c r="A4" s="114" t="str">
        <f>"DUE DATE: October 1, "&amp;B55</f>
        <v>DUE DATE: October 1, 2024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4"/>
    </row>
    <row r="5" spans="1:14" ht="13.5" customHeight="1">
      <c r="A5" s="8"/>
      <c r="B5" s="64"/>
      <c r="C5" s="64"/>
      <c r="D5" s="9"/>
      <c r="E5" s="10"/>
      <c r="F5" s="11" t="s">
        <v>1</v>
      </c>
      <c r="G5" s="12"/>
      <c r="H5" s="9"/>
      <c r="I5" s="107" t="s">
        <v>85</v>
      </c>
      <c r="J5" s="108"/>
      <c r="K5" s="109"/>
      <c r="L5" s="13" t="s">
        <v>7</v>
      </c>
      <c r="M5" s="65"/>
      <c r="N5" s="4"/>
    </row>
    <row r="6" spans="1:14" ht="13.5" customHeight="1">
      <c r="A6" s="66" t="s">
        <v>75</v>
      </c>
      <c r="B6" s="67"/>
      <c r="C6" s="35"/>
      <c r="D6" s="68"/>
      <c r="E6" s="69" t="s">
        <v>0</v>
      </c>
      <c r="F6" s="70" t="s">
        <v>4</v>
      </c>
      <c r="G6" s="71"/>
      <c r="H6" s="71"/>
      <c r="I6" s="14"/>
      <c r="J6" s="15"/>
      <c r="K6" s="16"/>
      <c r="L6" s="72" t="s">
        <v>82</v>
      </c>
      <c r="M6" s="65"/>
      <c r="N6" s="4"/>
    </row>
    <row r="7" spans="1:14" ht="13.5" customHeight="1">
      <c r="A7" s="73"/>
      <c r="B7" s="74"/>
      <c r="C7" s="35"/>
      <c r="D7" s="68" t="s">
        <v>2</v>
      </c>
      <c r="E7" s="69" t="s">
        <v>3</v>
      </c>
      <c r="F7" s="70" t="s">
        <v>8</v>
      </c>
      <c r="G7" s="71" t="s">
        <v>5</v>
      </c>
      <c r="H7" s="71" t="s">
        <v>6</v>
      </c>
      <c r="I7" s="17" t="str">
        <f>"FY "&amp;B55</f>
        <v>FY 2024</v>
      </c>
      <c r="J7" s="18" t="str">
        <f>I7</f>
        <v>FY 2024</v>
      </c>
      <c r="K7" s="75" t="s">
        <v>87</v>
      </c>
      <c r="L7" s="71" t="s">
        <v>83</v>
      </c>
      <c r="M7" s="65"/>
      <c r="N7" s="4"/>
    </row>
    <row r="8" spans="1:14" ht="15.75" customHeight="1">
      <c r="A8" s="6" t="s">
        <v>60</v>
      </c>
      <c r="B8" s="76"/>
      <c r="C8" s="76"/>
      <c r="D8" s="19">
        <v>6100</v>
      </c>
      <c r="E8" s="20" t="s">
        <v>9</v>
      </c>
      <c r="F8" s="21" t="s">
        <v>10</v>
      </c>
      <c r="G8" s="77">
        <v>6600</v>
      </c>
      <c r="H8" s="77" t="s">
        <v>11</v>
      </c>
      <c r="I8" s="22" t="s">
        <v>84</v>
      </c>
      <c r="J8" s="23" t="s">
        <v>86</v>
      </c>
      <c r="K8" s="24" t="s">
        <v>88</v>
      </c>
      <c r="L8" s="25" t="s">
        <v>77</v>
      </c>
      <c r="M8" s="65"/>
      <c r="N8" s="4"/>
    </row>
    <row r="9" spans="1:14" ht="13.5" customHeight="1">
      <c r="A9" s="66" t="s">
        <v>72</v>
      </c>
      <c r="B9" s="67"/>
      <c r="C9" s="78"/>
      <c r="D9" s="26"/>
      <c r="E9" s="79"/>
      <c r="F9" s="80"/>
      <c r="G9" s="80"/>
      <c r="H9" s="80"/>
      <c r="I9" s="100"/>
      <c r="J9" s="101"/>
      <c r="K9" s="101"/>
      <c r="L9" s="102"/>
      <c r="M9" s="27"/>
      <c r="N9" s="4"/>
    </row>
    <row r="10" spans="1:14" ht="13.5" customHeight="1">
      <c r="A10" s="73" t="s">
        <v>73</v>
      </c>
      <c r="B10" s="74"/>
      <c r="C10" s="82">
        <v>1</v>
      </c>
      <c r="D10" s="51"/>
      <c r="E10" s="60"/>
      <c r="F10" s="60"/>
      <c r="G10" s="60"/>
      <c r="H10" s="60"/>
      <c r="I10" s="60">
        <f>[1]DistK3ReadingBUDG!$L10</f>
        <v>1911482.8900000001</v>
      </c>
      <c r="J10" s="60">
        <f>SUM(D10:H10)</f>
        <v>0</v>
      </c>
      <c r="K10" s="60">
        <f>[2]DistK3ReadingAFR!$K10</f>
        <v>1871027.4200000002</v>
      </c>
      <c r="L10" s="103">
        <f>IF(K10=J10,0,IF(K10&gt;0,(J10-K10)/K10,"---"))</f>
        <v>-1</v>
      </c>
      <c r="M10" s="27" t="s">
        <v>12</v>
      </c>
      <c r="N10" s="4"/>
    </row>
    <row r="11" spans="1:14" ht="13.5" customHeight="1">
      <c r="A11" s="73" t="s">
        <v>13</v>
      </c>
      <c r="B11" s="74"/>
      <c r="C11" s="78" t="s">
        <v>14</v>
      </c>
      <c r="D11" s="53"/>
      <c r="E11" s="49"/>
      <c r="F11" s="49"/>
      <c r="G11" s="49"/>
      <c r="H11" s="49"/>
      <c r="I11" s="49"/>
      <c r="J11" s="49"/>
      <c r="K11" s="49">
        <f>[2]DistK3ReadingAFR!$K11</f>
        <v>0</v>
      </c>
      <c r="L11" s="81"/>
      <c r="M11" s="27" t="s">
        <v>14</v>
      </c>
      <c r="N11" s="4"/>
    </row>
    <row r="12" spans="1:14" ht="13.5" customHeight="1">
      <c r="A12" s="73" t="s">
        <v>15</v>
      </c>
      <c r="B12" s="74"/>
      <c r="C12" s="82">
        <v>2</v>
      </c>
      <c r="D12" s="51"/>
      <c r="E12" s="60"/>
      <c r="F12" s="60"/>
      <c r="G12" s="60"/>
      <c r="H12" s="60"/>
      <c r="I12" s="60">
        <f>[1]DistK3ReadingBUDG!$L12</f>
        <v>497199.19</v>
      </c>
      <c r="J12" s="60">
        <f>SUM(D12:H12)</f>
        <v>0</v>
      </c>
      <c r="K12" s="60">
        <f>[2]DistK3ReadingAFR!$K12</f>
        <v>512588.22</v>
      </c>
      <c r="L12" s="103">
        <f>IF(K12=J12,0,IF(K12&gt;0,(J12-K12)/K12,"---"))</f>
        <v>-1</v>
      </c>
      <c r="M12" s="27" t="s">
        <v>16</v>
      </c>
      <c r="N12" s="4"/>
    </row>
    <row r="13" spans="1:14" ht="13.5" customHeight="1">
      <c r="A13" s="73" t="s">
        <v>74</v>
      </c>
      <c r="B13" s="74"/>
      <c r="C13" s="82">
        <v>3</v>
      </c>
      <c r="D13" s="55"/>
      <c r="E13" s="55"/>
      <c r="F13" s="61"/>
      <c r="G13" s="61"/>
      <c r="H13" s="61"/>
      <c r="I13" s="60">
        <f>[1]DistK3ReadingBUDG!$L13</f>
        <v>328907.01</v>
      </c>
      <c r="J13" s="60">
        <f t="shared" ref="J13:J20" si="0">SUM(D13:H13)</f>
        <v>0</v>
      </c>
      <c r="K13" s="55">
        <f>[2]DistK3ReadingAFR!$K13</f>
        <v>144817.36000000002</v>
      </c>
      <c r="L13" s="103">
        <f>IF(K13=J13,0,IF(K13&gt;0,(J13-K13)/K13,"---"))</f>
        <v>-1</v>
      </c>
      <c r="M13" s="27" t="s">
        <v>17</v>
      </c>
      <c r="N13" s="4"/>
    </row>
    <row r="14" spans="1:14" ht="13.5" customHeight="1">
      <c r="A14" s="73" t="s">
        <v>18</v>
      </c>
      <c r="B14" s="74"/>
      <c r="C14" s="82">
        <v>4</v>
      </c>
      <c r="D14" s="55"/>
      <c r="E14" s="55"/>
      <c r="F14" s="61"/>
      <c r="G14" s="61"/>
      <c r="H14" s="61"/>
      <c r="I14" s="60">
        <f>[1]DistK3ReadingBUDG!$L14</f>
        <v>0</v>
      </c>
      <c r="J14" s="60">
        <f t="shared" si="0"/>
        <v>0</v>
      </c>
      <c r="K14" s="55">
        <f>[2]DistK3ReadingAFR!$K14</f>
        <v>0</v>
      </c>
      <c r="L14" s="103">
        <f t="shared" ref="L14:L21" si="1">IF(K14=J14,0,IF(K14&gt;0,(J14-K14)/K14,"---"))</f>
        <v>0</v>
      </c>
      <c r="M14" s="27" t="s">
        <v>19</v>
      </c>
      <c r="N14" s="4"/>
    </row>
    <row r="15" spans="1:14" ht="13.5" customHeight="1">
      <c r="A15" s="73" t="s">
        <v>20</v>
      </c>
      <c r="B15" s="74"/>
      <c r="C15" s="82">
        <v>5</v>
      </c>
      <c r="D15" s="55"/>
      <c r="E15" s="55"/>
      <c r="F15" s="61"/>
      <c r="G15" s="61"/>
      <c r="H15" s="61"/>
      <c r="I15" s="60">
        <f>[1]DistK3ReadingBUDG!$L15</f>
        <v>0</v>
      </c>
      <c r="J15" s="60">
        <f t="shared" si="0"/>
        <v>0</v>
      </c>
      <c r="K15" s="55">
        <f>[2]DistK3ReadingAFR!$K15</f>
        <v>0</v>
      </c>
      <c r="L15" s="103">
        <f t="shared" si="1"/>
        <v>0</v>
      </c>
      <c r="M15" s="27" t="s">
        <v>21</v>
      </c>
      <c r="N15" s="4"/>
    </row>
    <row r="16" spans="1:14" ht="13.5" customHeight="1">
      <c r="A16" s="73" t="s">
        <v>22</v>
      </c>
      <c r="B16" s="74"/>
      <c r="C16" s="82">
        <v>6</v>
      </c>
      <c r="D16" s="55"/>
      <c r="E16" s="55"/>
      <c r="F16" s="61"/>
      <c r="G16" s="61"/>
      <c r="H16" s="61"/>
      <c r="I16" s="60">
        <f>[1]DistK3ReadingBUDG!$L16</f>
        <v>17694.91</v>
      </c>
      <c r="J16" s="60">
        <f t="shared" si="0"/>
        <v>0</v>
      </c>
      <c r="K16" s="55">
        <f>[2]DistK3ReadingAFR!$K16</f>
        <v>0</v>
      </c>
      <c r="L16" s="103">
        <f t="shared" si="1"/>
        <v>0</v>
      </c>
      <c r="M16" s="27" t="s">
        <v>23</v>
      </c>
      <c r="N16" s="4"/>
    </row>
    <row r="17" spans="1:14" ht="13.5" customHeight="1">
      <c r="A17" s="73" t="s">
        <v>24</v>
      </c>
      <c r="B17" s="74"/>
      <c r="C17" s="82">
        <v>7</v>
      </c>
      <c r="D17" s="55"/>
      <c r="E17" s="55"/>
      <c r="F17" s="61"/>
      <c r="G17" s="61"/>
      <c r="H17" s="61"/>
      <c r="I17" s="60">
        <f>[1]DistK3ReadingBUDG!$L17</f>
        <v>0</v>
      </c>
      <c r="J17" s="60">
        <f t="shared" si="0"/>
        <v>0</v>
      </c>
      <c r="K17" s="55">
        <f>[2]DistK3ReadingAFR!$K17</f>
        <v>0</v>
      </c>
      <c r="L17" s="103">
        <f t="shared" si="1"/>
        <v>0</v>
      </c>
      <c r="M17" s="27" t="s">
        <v>25</v>
      </c>
      <c r="N17" s="4"/>
    </row>
    <row r="18" spans="1:14" ht="13.5" customHeight="1">
      <c r="A18" s="73" t="s">
        <v>70</v>
      </c>
      <c r="B18" s="74"/>
      <c r="C18" s="82">
        <v>8</v>
      </c>
      <c r="D18" s="55"/>
      <c r="E18" s="55"/>
      <c r="F18" s="61"/>
      <c r="G18" s="61"/>
      <c r="H18" s="61"/>
      <c r="I18" s="60">
        <f>[1]DistK3ReadingBUDG!$L18</f>
        <v>0</v>
      </c>
      <c r="J18" s="60">
        <f t="shared" si="0"/>
        <v>0</v>
      </c>
      <c r="K18" s="55">
        <f>[2]DistK3ReadingAFR!$K18</f>
        <v>0</v>
      </c>
      <c r="L18" s="103">
        <f t="shared" si="1"/>
        <v>0</v>
      </c>
      <c r="M18" s="27" t="s">
        <v>27</v>
      </c>
      <c r="N18" s="4"/>
    </row>
    <row r="19" spans="1:14" ht="13.5" customHeight="1">
      <c r="A19" s="73" t="s">
        <v>26</v>
      </c>
      <c r="B19" s="74"/>
      <c r="C19" s="82">
        <v>9</v>
      </c>
      <c r="D19" s="55"/>
      <c r="E19" s="55"/>
      <c r="F19" s="61"/>
      <c r="G19" s="61"/>
      <c r="H19" s="61"/>
      <c r="I19" s="60">
        <f>[1]DistK3ReadingBUDG!$L19</f>
        <v>0</v>
      </c>
      <c r="J19" s="60">
        <f t="shared" si="0"/>
        <v>0</v>
      </c>
      <c r="K19" s="55">
        <f>[2]DistK3ReadingAFR!$K19</f>
        <v>0</v>
      </c>
      <c r="L19" s="103">
        <f t="shared" si="1"/>
        <v>0</v>
      </c>
      <c r="M19" s="27" t="s">
        <v>29</v>
      </c>
      <c r="N19" s="4"/>
    </row>
    <row r="20" spans="1:14" ht="13.5" customHeight="1">
      <c r="A20" s="73" t="s">
        <v>28</v>
      </c>
      <c r="B20" s="74"/>
      <c r="C20" s="82">
        <v>10</v>
      </c>
      <c r="D20" s="55"/>
      <c r="E20" s="55"/>
      <c r="F20" s="61"/>
      <c r="G20" s="61"/>
      <c r="H20" s="61"/>
      <c r="I20" s="60">
        <f>[1]DistK3ReadingBUDG!$L20</f>
        <v>0</v>
      </c>
      <c r="J20" s="60">
        <f t="shared" si="0"/>
        <v>0</v>
      </c>
      <c r="K20" s="55">
        <f>[2]DistK3ReadingAFR!$K20</f>
        <v>0</v>
      </c>
      <c r="L20" s="103">
        <f t="shared" si="1"/>
        <v>0</v>
      </c>
      <c r="M20" s="28" t="s">
        <v>30</v>
      </c>
      <c r="N20" s="4"/>
    </row>
    <row r="21" spans="1:14" ht="13.5" customHeight="1">
      <c r="A21" s="83" t="s">
        <v>76</v>
      </c>
      <c r="B21" s="76"/>
      <c r="C21" s="84">
        <v>11</v>
      </c>
      <c r="D21" s="55">
        <f t="shared" ref="D21:J21" si="2">D10+SUM(D12:D20)</f>
        <v>0</v>
      </c>
      <c r="E21" s="55">
        <f t="shared" si="2"/>
        <v>0</v>
      </c>
      <c r="F21" s="55">
        <f t="shared" si="2"/>
        <v>0</v>
      </c>
      <c r="G21" s="55">
        <f t="shared" si="2"/>
        <v>0</v>
      </c>
      <c r="H21" s="55">
        <f t="shared" si="2"/>
        <v>0</v>
      </c>
      <c r="I21" s="60">
        <f>[1]DistK3ReadingBUDG!$L21</f>
        <v>2755284</v>
      </c>
      <c r="J21" s="55">
        <f t="shared" si="2"/>
        <v>0</v>
      </c>
      <c r="K21" s="55">
        <f>[2]DistK3ReadingAFR!$K21</f>
        <v>2528433</v>
      </c>
      <c r="L21" s="103">
        <f t="shared" si="1"/>
        <v>-1</v>
      </c>
      <c r="M21" s="27" t="s">
        <v>53</v>
      </c>
      <c r="N21" s="4"/>
    </row>
    <row r="22" spans="1:14" ht="13.5" customHeight="1">
      <c r="A22" s="66" t="s">
        <v>71</v>
      </c>
      <c r="B22" s="67"/>
      <c r="C22" s="78"/>
      <c r="D22" s="53"/>
      <c r="E22" s="49"/>
      <c r="F22" s="49"/>
      <c r="G22" s="49"/>
      <c r="H22" s="49"/>
      <c r="I22" s="49"/>
      <c r="J22" s="49"/>
      <c r="K22" s="49"/>
      <c r="L22" s="81"/>
      <c r="M22" s="85"/>
      <c r="N22" s="4"/>
    </row>
    <row r="23" spans="1:14" ht="13.5" customHeight="1">
      <c r="A23" s="73" t="s">
        <v>73</v>
      </c>
      <c r="B23" s="74"/>
      <c r="C23" s="82">
        <v>12</v>
      </c>
      <c r="D23" s="51"/>
      <c r="E23" s="60"/>
      <c r="F23" s="60"/>
      <c r="G23" s="60"/>
      <c r="H23" s="60"/>
      <c r="I23" s="60">
        <f>[1]DistK3ReadingBUDG!$L23</f>
        <v>1748092.4100000001</v>
      </c>
      <c r="J23" s="60">
        <f>SUM(D23:H23)</f>
        <v>0</v>
      </c>
      <c r="K23" s="60">
        <f>[2]DistK3ReadingAFR!$K23</f>
        <v>1271600.3399999999</v>
      </c>
      <c r="L23" s="103">
        <f>IF(K23=J23,0,IF(K23&gt;0,(J23-K23)/K23,"---"))</f>
        <v>-1</v>
      </c>
      <c r="M23" s="27" t="s">
        <v>54</v>
      </c>
      <c r="N23" s="4"/>
    </row>
    <row r="24" spans="1:14" ht="13.5" customHeight="1">
      <c r="A24" s="73" t="s">
        <v>13</v>
      </c>
      <c r="B24" s="74"/>
      <c r="C24" s="78" t="s">
        <v>14</v>
      </c>
      <c r="D24" s="53"/>
      <c r="E24" s="49"/>
      <c r="F24" s="49"/>
      <c r="G24" s="49"/>
      <c r="H24" s="49"/>
      <c r="I24" s="49">
        <f>[1]DistK3ReadingBUDG!$L24</f>
        <v>0</v>
      </c>
      <c r="J24" s="49"/>
      <c r="K24" s="49"/>
      <c r="L24" s="81"/>
      <c r="M24" s="85"/>
      <c r="N24" s="4"/>
    </row>
    <row r="25" spans="1:14" ht="13.5" customHeight="1">
      <c r="A25" s="73" t="s">
        <v>15</v>
      </c>
      <c r="B25" s="74"/>
      <c r="C25" s="82">
        <v>13</v>
      </c>
      <c r="D25" s="51"/>
      <c r="E25" s="60"/>
      <c r="F25" s="60"/>
      <c r="G25" s="60"/>
      <c r="H25" s="60"/>
      <c r="I25" s="60">
        <f>[1]DistK3ReadingBUDG!$L25</f>
        <v>0</v>
      </c>
      <c r="J25" s="60">
        <f>SUM(D25:H25)</f>
        <v>0</v>
      </c>
      <c r="K25" s="60">
        <f>[2]DistK3ReadingAFR!$K25</f>
        <v>0</v>
      </c>
      <c r="L25" s="103">
        <f>IF(K25=J25,0,IF(K25&gt;0,(J25-K25)/K25,"---"))</f>
        <v>0</v>
      </c>
      <c r="M25" s="27" t="s">
        <v>55</v>
      </c>
      <c r="N25" s="4"/>
    </row>
    <row r="26" spans="1:14" ht="13.5" customHeight="1">
      <c r="A26" s="73" t="s">
        <v>74</v>
      </c>
      <c r="B26" s="74"/>
      <c r="C26" s="82">
        <v>14</v>
      </c>
      <c r="D26" s="55"/>
      <c r="E26" s="55"/>
      <c r="F26" s="55"/>
      <c r="G26" s="55"/>
      <c r="H26" s="55"/>
      <c r="I26" s="60">
        <f>[1]DistK3ReadingBUDG!$L26</f>
        <v>0</v>
      </c>
      <c r="J26" s="60">
        <f t="shared" ref="J26:J33" si="3">SUM(D26:H26)</f>
        <v>0</v>
      </c>
      <c r="K26" s="60">
        <f>[2]DistK3ReadingAFR!$K26</f>
        <v>169864.65</v>
      </c>
      <c r="L26" s="103">
        <f>IF(K26=J26,0,IF(K26&gt;0,(J26-K26)/K26,"---"))</f>
        <v>-1</v>
      </c>
      <c r="M26" s="27" t="s">
        <v>56</v>
      </c>
      <c r="N26" s="4"/>
    </row>
    <row r="27" spans="1:14" ht="13.5" customHeight="1">
      <c r="A27" s="73" t="s">
        <v>18</v>
      </c>
      <c r="B27" s="74"/>
      <c r="C27" s="82">
        <v>15</v>
      </c>
      <c r="D27" s="55"/>
      <c r="E27" s="55"/>
      <c r="F27" s="61"/>
      <c r="G27" s="61"/>
      <c r="H27" s="61"/>
      <c r="I27" s="60">
        <f>[1]DistK3ReadingBUDG!$L27</f>
        <v>0</v>
      </c>
      <c r="J27" s="60">
        <f t="shared" si="3"/>
        <v>0</v>
      </c>
      <c r="K27" s="60">
        <f>[2]DistK3ReadingAFR!$K27</f>
        <v>0</v>
      </c>
      <c r="L27" s="103">
        <f t="shared" ref="L27:L34" si="4">IF(K27=J27,0,IF(K27&gt;0,(J27-K27)/K27,"---"))</f>
        <v>0</v>
      </c>
      <c r="M27" s="27" t="s">
        <v>57</v>
      </c>
      <c r="N27" s="4"/>
    </row>
    <row r="28" spans="1:14" ht="13.5" customHeight="1">
      <c r="A28" s="73" t="s">
        <v>20</v>
      </c>
      <c r="B28" s="74"/>
      <c r="C28" s="82">
        <v>16</v>
      </c>
      <c r="D28" s="55"/>
      <c r="E28" s="55"/>
      <c r="F28" s="61"/>
      <c r="G28" s="61"/>
      <c r="H28" s="61"/>
      <c r="I28" s="60">
        <f>[1]DistK3ReadingBUDG!$L28</f>
        <v>0</v>
      </c>
      <c r="J28" s="60">
        <f t="shared" si="3"/>
        <v>0</v>
      </c>
      <c r="K28" s="60">
        <f>[2]DistK3ReadingAFR!$K28</f>
        <v>0</v>
      </c>
      <c r="L28" s="103">
        <f t="shared" si="4"/>
        <v>0</v>
      </c>
      <c r="M28" s="27" t="s">
        <v>58</v>
      </c>
      <c r="N28" s="4"/>
    </row>
    <row r="29" spans="1:14" ht="13.5" customHeight="1">
      <c r="A29" s="73" t="s">
        <v>22</v>
      </c>
      <c r="B29" s="74"/>
      <c r="C29" s="82">
        <v>17</v>
      </c>
      <c r="D29" s="55"/>
      <c r="E29" s="55"/>
      <c r="F29" s="61"/>
      <c r="G29" s="61"/>
      <c r="H29" s="61"/>
      <c r="I29" s="60">
        <f>[1]DistK3ReadingBUDG!$L29</f>
        <v>0</v>
      </c>
      <c r="J29" s="60">
        <f t="shared" si="3"/>
        <v>0</v>
      </c>
      <c r="K29" s="60">
        <f>[2]DistK3ReadingAFR!$K29</f>
        <v>0</v>
      </c>
      <c r="L29" s="103">
        <f t="shared" si="4"/>
        <v>0</v>
      </c>
      <c r="M29" s="27" t="s">
        <v>59</v>
      </c>
      <c r="N29" s="4"/>
    </row>
    <row r="30" spans="1:14" ht="13.5" customHeight="1">
      <c r="A30" s="73" t="s">
        <v>24</v>
      </c>
      <c r="B30" s="74"/>
      <c r="C30" s="82">
        <v>18</v>
      </c>
      <c r="D30" s="55"/>
      <c r="E30" s="55"/>
      <c r="F30" s="61"/>
      <c r="G30" s="61"/>
      <c r="H30" s="61"/>
      <c r="I30" s="60">
        <f>[1]DistK3ReadingBUDG!$L30</f>
        <v>0</v>
      </c>
      <c r="J30" s="60">
        <f t="shared" si="3"/>
        <v>0</v>
      </c>
      <c r="K30" s="60">
        <f>[2]DistK3ReadingAFR!$K30</f>
        <v>0</v>
      </c>
      <c r="L30" s="103">
        <f t="shared" si="4"/>
        <v>0</v>
      </c>
      <c r="M30" s="27" t="s">
        <v>50</v>
      </c>
      <c r="N30" s="4"/>
    </row>
    <row r="31" spans="1:14" ht="13.5" customHeight="1">
      <c r="A31" s="73" t="s">
        <v>70</v>
      </c>
      <c r="B31" s="74"/>
      <c r="C31" s="82">
        <v>19</v>
      </c>
      <c r="D31" s="55"/>
      <c r="E31" s="55"/>
      <c r="F31" s="61"/>
      <c r="G31" s="61"/>
      <c r="H31" s="61"/>
      <c r="I31" s="60">
        <f>[1]DistK3ReadingBUDG!$L31</f>
        <v>0</v>
      </c>
      <c r="J31" s="60">
        <f t="shared" si="3"/>
        <v>0</v>
      </c>
      <c r="K31" s="60">
        <f>[2]DistK3ReadingAFR!$K31</f>
        <v>0</v>
      </c>
      <c r="L31" s="103">
        <f t="shared" si="4"/>
        <v>0</v>
      </c>
      <c r="M31" s="27" t="s">
        <v>51</v>
      </c>
      <c r="N31" s="4"/>
    </row>
    <row r="32" spans="1:14" ht="13.5" customHeight="1">
      <c r="A32" s="73" t="s">
        <v>26</v>
      </c>
      <c r="B32" s="74"/>
      <c r="C32" s="82">
        <v>20</v>
      </c>
      <c r="D32" s="55"/>
      <c r="E32" s="55"/>
      <c r="F32" s="61"/>
      <c r="G32" s="61"/>
      <c r="H32" s="61"/>
      <c r="I32" s="60">
        <f>[1]DistK3ReadingBUDG!$L32</f>
        <v>0</v>
      </c>
      <c r="J32" s="60">
        <f t="shared" si="3"/>
        <v>0</v>
      </c>
      <c r="K32" s="60">
        <f>[2]DistK3ReadingAFR!$K32</f>
        <v>0</v>
      </c>
      <c r="L32" s="103">
        <f t="shared" si="4"/>
        <v>0</v>
      </c>
      <c r="M32" s="27" t="s">
        <v>52</v>
      </c>
      <c r="N32" s="4"/>
    </row>
    <row r="33" spans="1:14" ht="13.5" customHeight="1">
      <c r="A33" s="73" t="s">
        <v>28</v>
      </c>
      <c r="B33" s="74"/>
      <c r="C33" s="82">
        <v>21</v>
      </c>
      <c r="D33" s="55"/>
      <c r="E33" s="55"/>
      <c r="F33" s="61"/>
      <c r="G33" s="61"/>
      <c r="H33" s="61"/>
      <c r="I33" s="60">
        <f>[1]DistK3ReadingBUDG!$L33</f>
        <v>0</v>
      </c>
      <c r="J33" s="60">
        <f t="shared" si="3"/>
        <v>0</v>
      </c>
      <c r="K33" s="60">
        <f>[2]DistK3ReadingAFR!$K33</f>
        <v>0</v>
      </c>
      <c r="L33" s="103">
        <f t="shared" si="4"/>
        <v>0</v>
      </c>
      <c r="M33" s="27" t="s">
        <v>43</v>
      </c>
      <c r="N33" s="4"/>
    </row>
    <row r="34" spans="1:14" ht="15" customHeight="1">
      <c r="A34" s="83" t="s">
        <v>90</v>
      </c>
      <c r="B34" s="76"/>
      <c r="C34" s="84">
        <v>22</v>
      </c>
      <c r="D34" s="55">
        <f t="shared" ref="D34:J34" si="5">D23+SUM(D25:D33)</f>
        <v>0</v>
      </c>
      <c r="E34" s="55">
        <f t="shared" si="5"/>
        <v>0</v>
      </c>
      <c r="F34" s="55">
        <f t="shared" si="5"/>
        <v>0</v>
      </c>
      <c r="G34" s="55">
        <f t="shared" si="5"/>
        <v>0</v>
      </c>
      <c r="H34" s="55">
        <f t="shared" si="5"/>
        <v>0</v>
      </c>
      <c r="I34" s="60">
        <f>[1]DistK3ReadingBUDG!$L34</f>
        <v>1748092.4100000001</v>
      </c>
      <c r="J34" s="55">
        <f t="shared" si="5"/>
        <v>0</v>
      </c>
      <c r="K34" s="55">
        <f>[2]DistK3ReadingAFR!$K34</f>
        <v>1441464.9899999998</v>
      </c>
      <c r="L34" s="103">
        <f t="shared" si="4"/>
        <v>-1</v>
      </c>
      <c r="M34" s="27" t="s">
        <v>44</v>
      </c>
      <c r="N34" s="4"/>
    </row>
    <row r="35" spans="1:14" ht="13.5" customHeight="1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29"/>
      <c r="N35" s="4"/>
    </row>
    <row r="36" spans="1:14" ht="13.5" customHeight="1">
      <c r="A36" s="8"/>
      <c r="B36" s="64"/>
      <c r="C36" s="64"/>
      <c r="D36" s="30"/>
      <c r="E36" s="31" t="s">
        <v>79</v>
      </c>
      <c r="F36" s="32"/>
      <c r="G36" s="86"/>
      <c r="H36" s="86"/>
      <c r="I36" s="33"/>
      <c r="J36" s="110" t="s">
        <v>85</v>
      </c>
      <c r="K36" s="111"/>
      <c r="L36" s="112"/>
      <c r="M36" s="34" t="s">
        <v>7</v>
      </c>
      <c r="N36" s="4"/>
    </row>
    <row r="37" spans="1:14" ht="13.5" customHeight="1">
      <c r="A37" s="5" t="s">
        <v>61</v>
      </c>
      <c r="B37" s="3"/>
      <c r="C37" s="35"/>
      <c r="D37" s="36"/>
      <c r="E37" s="69" t="s">
        <v>80</v>
      </c>
      <c r="F37" s="75"/>
      <c r="G37" s="72" t="s">
        <v>35</v>
      </c>
      <c r="H37" s="72"/>
      <c r="I37" s="72" t="s">
        <v>36</v>
      </c>
      <c r="J37" s="87"/>
      <c r="K37" s="88"/>
      <c r="L37" s="88"/>
      <c r="M37" s="37" t="s">
        <v>82</v>
      </c>
      <c r="N37" s="4"/>
    </row>
    <row r="38" spans="1:14" ht="13.5" customHeight="1">
      <c r="A38" s="38"/>
      <c r="B38" s="39"/>
      <c r="C38" s="35"/>
      <c r="D38" s="40" t="s">
        <v>34</v>
      </c>
      <c r="E38" s="69" t="s">
        <v>81</v>
      </c>
      <c r="F38" s="75" t="s">
        <v>37</v>
      </c>
      <c r="G38" s="72" t="s">
        <v>38</v>
      </c>
      <c r="H38" s="72" t="s">
        <v>39</v>
      </c>
      <c r="I38" s="72" t="s">
        <v>40</v>
      </c>
      <c r="J38" s="87" t="str">
        <f>J7</f>
        <v>FY 2024</v>
      </c>
      <c r="K38" s="88" t="str">
        <f>J38</f>
        <v>FY 2024</v>
      </c>
      <c r="L38" s="88" t="s">
        <v>87</v>
      </c>
      <c r="M38" s="72" t="s">
        <v>83</v>
      </c>
      <c r="N38" s="89"/>
    </row>
    <row r="39" spans="1:14" ht="15.75" customHeight="1">
      <c r="A39" s="7" t="s">
        <v>60</v>
      </c>
      <c r="B39" s="76"/>
      <c r="C39" s="76"/>
      <c r="D39" s="41">
        <v>6440</v>
      </c>
      <c r="E39" s="42" t="s">
        <v>41</v>
      </c>
      <c r="F39" s="43">
        <v>6700</v>
      </c>
      <c r="G39" s="44" t="s">
        <v>93</v>
      </c>
      <c r="H39" s="45" t="s">
        <v>94</v>
      </c>
      <c r="I39" s="44" t="s">
        <v>42</v>
      </c>
      <c r="J39" s="46" t="s">
        <v>89</v>
      </c>
      <c r="K39" s="90" t="s">
        <v>86</v>
      </c>
      <c r="L39" s="90" t="s">
        <v>88</v>
      </c>
      <c r="M39" s="47" t="s">
        <v>78</v>
      </c>
      <c r="N39" s="4"/>
    </row>
    <row r="40" spans="1:14" ht="13.5" customHeight="1">
      <c r="A40" s="66" t="s">
        <v>72</v>
      </c>
      <c r="B40" s="67"/>
      <c r="C40" s="78"/>
      <c r="D40" s="54"/>
      <c r="E40" s="48"/>
      <c r="F40" s="53"/>
      <c r="G40" s="91"/>
      <c r="H40" s="91"/>
      <c r="I40" s="53"/>
      <c r="J40" s="53"/>
      <c r="K40" s="49"/>
      <c r="L40" s="49"/>
      <c r="M40" s="81"/>
      <c r="N40" s="4"/>
    </row>
    <row r="41" spans="1:14" ht="13.5" customHeight="1">
      <c r="A41" s="73" t="s">
        <v>73</v>
      </c>
      <c r="B41" s="74"/>
      <c r="C41" s="82">
        <v>23</v>
      </c>
      <c r="D41" s="50"/>
      <c r="E41" s="51"/>
      <c r="F41" s="51"/>
      <c r="G41" s="92"/>
      <c r="H41" s="92"/>
      <c r="I41" s="51"/>
      <c r="J41" s="60">
        <f>[1]DistK3ReadingBUDG!$L$41</f>
        <v>0</v>
      </c>
      <c r="K41" s="60">
        <f>SUM(D41:I41)</f>
        <v>0</v>
      </c>
      <c r="L41" s="60">
        <f>[2]DistK3ReadingAFR!$K41</f>
        <v>0</v>
      </c>
      <c r="M41" s="103">
        <f t="shared" ref="M41:M46" si="6">IF(L41=K41,0,IF(L41&gt;0,(K41-L41)/L41,"---"))</f>
        <v>0</v>
      </c>
      <c r="N41" s="93" t="s">
        <v>95</v>
      </c>
    </row>
    <row r="42" spans="1:14" ht="13.5" customHeight="1">
      <c r="A42" s="73" t="s">
        <v>13</v>
      </c>
      <c r="B42" s="74"/>
      <c r="C42" s="82">
        <v>24</v>
      </c>
      <c r="D42" s="52"/>
      <c r="E42" s="53"/>
      <c r="F42" s="53"/>
      <c r="G42" s="91"/>
      <c r="H42" s="53"/>
      <c r="I42" s="53"/>
      <c r="J42" s="60">
        <f>[1]DistK3ReadingBUDG!$L$41</f>
        <v>0</v>
      </c>
      <c r="K42" s="60">
        <f>SUM(D42:I42)</f>
        <v>0</v>
      </c>
      <c r="L42" s="60">
        <f>[2]DistK3ReadingAFR!$K42</f>
        <v>0</v>
      </c>
      <c r="M42" s="103">
        <f t="shared" si="6"/>
        <v>0</v>
      </c>
      <c r="N42" s="93" t="s">
        <v>46</v>
      </c>
    </row>
    <row r="43" spans="1:14" ht="13.5" customHeight="1">
      <c r="A43" s="73" t="s">
        <v>28</v>
      </c>
      <c r="B43" s="74"/>
      <c r="C43" s="82">
        <v>25</v>
      </c>
      <c r="D43" s="54"/>
      <c r="E43" s="94"/>
      <c r="F43" s="55"/>
      <c r="G43" s="94"/>
      <c r="H43" s="94"/>
      <c r="I43" s="55"/>
      <c r="J43" s="60">
        <f>[1]DistK3ReadingBUDG!$L$41</f>
        <v>0</v>
      </c>
      <c r="K43" s="60">
        <f>SUM(D43:I43)</f>
        <v>0</v>
      </c>
      <c r="L43" s="60">
        <f>[2]DistK3ReadingAFR!$K43</f>
        <v>0</v>
      </c>
      <c r="M43" s="103">
        <f t="shared" si="6"/>
        <v>0</v>
      </c>
      <c r="N43" s="93" t="s">
        <v>48</v>
      </c>
    </row>
    <row r="44" spans="1:14" ht="13.5" customHeight="1">
      <c r="A44" s="73" t="s">
        <v>45</v>
      </c>
      <c r="B44" s="74"/>
      <c r="C44" s="95">
        <v>26</v>
      </c>
      <c r="D44" s="52"/>
      <c r="E44" s="94"/>
      <c r="F44" s="55"/>
      <c r="G44" s="94"/>
      <c r="H44" s="94"/>
      <c r="I44" s="55"/>
      <c r="J44" s="60">
        <f>[1]DistK3ReadingBUDG!$L$41</f>
        <v>0</v>
      </c>
      <c r="K44" s="60">
        <f>SUM(D44:I44)</f>
        <v>0</v>
      </c>
      <c r="L44" s="60">
        <f>[2]DistK3ReadingAFR!$K44</f>
        <v>0</v>
      </c>
      <c r="M44" s="103">
        <f t="shared" si="6"/>
        <v>0</v>
      </c>
      <c r="N44" s="93" t="s">
        <v>49</v>
      </c>
    </row>
    <row r="45" spans="1:14" ht="13.5" customHeight="1">
      <c r="A45" s="73" t="s">
        <v>47</v>
      </c>
      <c r="B45" s="74"/>
      <c r="C45" s="82">
        <v>27</v>
      </c>
      <c r="D45" s="56"/>
      <c r="E45" s="94"/>
      <c r="F45" s="94"/>
      <c r="G45" s="55"/>
      <c r="H45" s="55"/>
      <c r="I45" s="94"/>
      <c r="J45" s="60">
        <f>[1]DistK3ReadingBUDG!$L$41</f>
        <v>0</v>
      </c>
      <c r="K45" s="60">
        <f>SUM(D45:I45)</f>
        <v>0</v>
      </c>
      <c r="L45" s="60">
        <f>[2]DistK3ReadingAFR!$K45</f>
        <v>0</v>
      </c>
      <c r="M45" s="103">
        <f t="shared" si="6"/>
        <v>0</v>
      </c>
      <c r="N45" s="89" t="s">
        <v>63</v>
      </c>
    </row>
    <row r="46" spans="1:14" ht="13.5" customHeight="1">
      <c r="A46" s="83" t="s">
        <v>91</v>
      </c>
      <c r="B46" s="76"/>
      <c r="C46" s="84">
        <v>28</v>
      </c>
      <c r="D46" s="52">
        <f>SUM(D41:D44)</f>
        <v>0</v>
      </c>
      <c r="E46" s="55">
        <f>SUM(E40:E42)</f>
        <v>0</v>
      </c>
      <c r="F46" s="55">
        <f>SUM(F40:F44)</f>
        <v>0</v>
      </c>
      <c r="G46" s="55">
        <f>G45</f>
        <v>0</v>
      </c>
      <c r="H46" s="55">
        <f>H42+H45</f>
        <v>0</v>
      </c>
      <c r="I46" s="55">
        <f>SUM(I40:I44)</f>
        <v>0</v>
      </c>
      <c r="J46" s="60">
        <f>[1]DistK3ReadingBUDG!$L$41</f>
        <v>0</v>
      </c>
      <c r="K46" s="55">
        <f>SUM(K40:K45)</f>
        <v>0</v>
      </c>
      <c r="L46" s="60">
        <f>[2]DistK3ReadingAFR!$K46</f>
        <v>0</v>
      </c>
      <c r="M46" s="103">
        <f t="shared" si="6"/>
        <v>0</v>
      </c>
      <c r="N46" s="96" t="s">
        <v>64</v>
      </c>
    </row>
    <row r="47" spans="1:14" ht="13.5" customHeight="1">
      <c r="A47" s="66" t="s">
        <v>71</v>
      </c>
      <c r="B47" s="67"/>
      <c r="C47" s="78"/>
      <c r="D47" s="57"/>
      <c r="E47" s="53"/>
      <c r="F47" s="53"/>
      <c r="G47" s="97"/>
      <c r="H47" s="97"/>
      <c r="I47" s="53"/>
      <c r="J47" s="53"/>
      <c r="K47" s="49"/>
      <c r="L47" s="49"/>
      <c r="M47" s="81"/>
      <c r="N47" s="96"/>
    </row>
    <row r="48" spans="1:14" ht="13.5" customHeight="1">
      <c r="A48" s="73" t="s">
        <v>73</v>
      </c>
      <c r="B48" s="74"/>
      <c r="C48" s="82">
        <v>29</v>
      </c>
      <c r="D48" s="50"/>
      <c r="E48" s="51"/>
      <c r="F48" s="51"/>
      <c r="G48" s="98"/>
      <c r="H48" s="98"/>
      <c r="I48" s="51"/>
      <c r="J48" s="60">
        <f>[1]DistK3ReadingBUDG!$L$41</f>
        <v>0</v>
      </c>
      <c r="K48" s="60">
        <f>SUM(D48:I48)</f>
        <v>0</v>
      </c>
      <c r="L48" s="60">
        <f>[2]DistK3ReadingAFR!$K48</f>
        <v>24431</v>
      </c>
      <c r="M48" s="103">
        <f t="shared" ref="M48:M53" si="7">IF(L48=K48,0,IF(L48&gt;0,(K48-L48)/L48,"---"))</f>
        <v>-1</v>
      </c>
      <c r="N48" s="93" t="s">
        <v>65</v>
      </c>
    </row>
    <row r="49" spans="1:14" ht="13.5" customHeight="1">
      <c r="A49" s="73" t="s">
        <v>13</v>
      </c>
      <c r="B49" s="74"/>
      <c r="C49" s="82">
        <v>30</v>
      </c>
      <c r="D49" s="52"/>
      <c r="E49" s="53"/>
      <c r="F49" s="53"/>
      <c r="G49" s="97"/>
      <c r="H49" s="97"/>
      <c r="I49" s="53"/>
      <c r="J49" s="60">
        <f>[1]DistK3ReadingBUDG!$L$41</f>
        <v>0</v>
      </c>
      <c r="K49" s="60">
        <f>SUM(D49:I49)</f>
        <v>0</v>
      </c>
      <c r="L49" s="60">
        <f>[2]DistK3ReadingAFR!$K49</f>
        <v>0</v>
      </c>
      <c r="M49" s="103">
        <f t="shared" si="7"/>
        <v>0</v>
      </c>
      <c r="N49" s="93" t="s">
        <v>66</v>
      </c>
    </row>
    <row r="50" spans="1:14" ht="13.5" customHeight="1">
      <c r="A50" s="73" t="s">
        <v>28</v>
      </c>
      <c r="B50" s="74"/>
      <c r="C50" s="82">
        <v>31</v>
      </c>
      <c r="D50" s="54"/>
      <c r="E50" s="99"/>
      <c r="F50" s="55"/>
      <c r="G50" s="99"/>
      <c r="H50" s="99"/>
      <c r="I50" s="55"/>
      <c r="J50" s="60">
        <f>[1]DistK3ReadingBUDG!$L$41</f>
        <v>0</v>
      </c>
      <c r="K50" s="60">
        <f>SUM(D50:I50)</f>
        <v>0</v>
      </c>
      <c r="L50" s="60">
        <f>[2]DistK3ReadingAFR!$K50</f>
        <v>0</v>
      </c>
      <c r="M50" s="103">
        <f t="shared" si="7"/>
        <v>0</v>
      </c>
      <c r="N50" s="93" t="s">
        <v>67</v>
      </c>
    </row>
    <row r="51" spans="1:14" ht="13.5" customHeight="1">
      <c r="A51" s="73" t="s">
        <v>45</v>
      </c>
      <c r="B51" s="74"/>
      <c r="C51" s="95">
        <v>32</v>
      </c>
      <c r="D51" s="52"/>
      <c r="E51" s="99"/>
      <c r="F51" s="55"/>
      <c r="G51" s="99"/>
      <c r="H51" s="99"/>
      <c r="I51" s="55"/>
      <c r="J51" s="60">
        <f>[1]DistK3ReadingBUDG!$L$41</f>
        <v>0</v>
      </c>
      <c r="K51" s="60">
        <f>SUM(D51:I51)</f>
        <v>0</v>
      </c>
      <c r="L51" s="60">
        <f>[2]DistK3ReadingAFR!$K51</f>
        <v>0</v>
      </c>
      <c r="M51" s="103">
        <f t="shared" si="7"/>
        <v>0</v>
      </c>
      <c r="N51" s="93" t="s">
        <v>68</v>
      </c>
    </row>
    <row r="52" spans="1:14" ht="13.5" customHeight="1">
      <c r="A52" s="73" t="s">
        <v>47</v>
      </c>
      <c r="B52" s="74"/>
      <c r="C52" s="82">
        <v>33</v>
      </c>
      <c r="D52" s="58"/>
      <c r="E52" s="99"/>
      <c r="F52" s="99"/>
      <c r="G52" s="55"/>
      <c r="H52" s="55"/>
      <c r="I52" s="99"/>
      <c r="J52" s="60">
        <f>[1]DistK3ReadingBUDG!$L$41</f>
        <v>0</v>
      </c>
      <c r="K52" s="60">
        <f>SUM(D52:I52)</f>
        <v>0</v>
      </c>
      <c r="L52" s="60">
        <f>[2]DistK3ReadingAFR!$K52</f>
        <v>0</v>
      </c>
      <c r="M52" s="103">
        <f t="shared" si="7"/>
        <v>0</v>
      </c>
      <c r="N52" s="2" t="s">
        <v>62</v>
      </c>
    </row>
    <row r="53" spans="1:14" ht="15" customHeight="1">
      <c r="A53" s="83" t="s">
        <v>92</v>
      </c>
      <c r="B53" s="76"/>
      <c r="C53" s="84">
        <v>34</v>
      </c>
      <c r="D53" s="52">
        <f>SUM(D48:D51)</f>
        <v>0</v>
      </c>
      <c r="E53" s="55">
        <f>SUM(E48:E49)</f>
        <v>0</v>
      </c>
      <c r="F53" s="55">
        <f>SUM(F48:F51)</f>
        <v>0</v>
      </c>
      <c r="G53" s="55">
        <f>SUM(G52:G52)</f>
        <v>0</v>
      </c>
      <c r="H53" s="55">
        <f>SUM(H52:H52)</f>
        <v>0</v>
      </c>
      <c r="I53" s="55">
        <f>SUM(I48:I51)</f>
        <v>0</v>
      </c>
      <c r="J53" s="60">
        <f>[1]DistK3ReadingBUDG!$L$41</f>
        <v>0</v>
      </c>
      <c r="K53" s="55">
        <f>SUM(K47:K52)</f>
        <v>0</v>
      </c>
      <c r="L53" s="60">
        <f>[2]DistK3ReadingAFR!$K53</f>
        <v>24431</v>
      </c>
      <c r="M53" s="103">
        <f t="shared" si="7"/>
        <v>-1</v>
      </c>
      <c r="N53" s="93" t="s">
        <v>69</v>
      </c>
    </row>
    <row r="54" spans="1:14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1:14">
      <c r="A55" s="59" t="str">
        <f>"Rev. 8/"&amp;B55&amp;" K-3 Reading AFR FY "&amp;B55</f>
        <v>Rev. 8/2024 K-3 Reading AFR FY 2024</v>
      </c>
      <c r="B55" s="62">
        <v>2024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</sheetData>
  <sheetProtection sheet="1"/>
  <mergeCells count="8">
    <mergeCell ref="J1:L1"/>
    <mergeCell ref="B1:E1"/>
    <mergeCell ref="G1:H1"/>
    <mergeCell ref="I5:K5"/>
    <mergeCell ref="J36:L36"/>
    <mergeCell ref="A2:M2"/>
    <mergeCell ref="A3:M3"/>
    <mergeCell ref="A4:M4"/>
  </mergeCells>
  <dataValidations count="1">
    <dataValidation type="textLength" operator="equal" allowBlank="1" showInputMessage="1" showErrorMessage="1" promptTitle="CTD Number" prompt="This cell will only accept a CTD number of exactly 9 digits.  Enter 000 at the end of the district number to fill the places of a school number." sqref="J1" xr:uid="{00000000-0002-0000-0000-000000000000}">
      <formula1>9</formula1>
    </dataValidation>
  </dataValidations>
  <printOptions horizontalCentered="1" verticalCentered="1"/>
  <pageMargins left="0" right="0" top="0" bottom="0" header="0.3" footer="0.3"/>
  <pageSetup scale="70" orientation="landscape" r:id="rId1"/>
  <ignoredErrors>
    <ignoredError sqref="J10:J20 J23:J33 K41:K45 K48:K52 F46" formulaRange="1"/>
    <ignoredError sqref="M10:M34 N41:N5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lcf76f155ced4ddcb4097134ff3c332f xmlns="73d57025-ee5d-49b6-a60b-7d33184acc89">
      <Terms xmlns="http://schemas.microsoft.com/office/infopath/2007/PartnerControls"/>
    </lcf76f155ced4ddcb4097134ff3c332f>
    <TaxCatchAll xmlns="f69ac7c7-1a2e-46bd-a988-685139f8f258" xsi:nil="true"/>
  </documentManagement>
</p:properties>
</file>

<file path=customXml/item2.xml><?xml version="1.0" encoding="utf-8"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E11B9217455B40B8FBB9893A94134E" ma:contentTypeVersion="16" ma:contentTypeDescription="Create a new document." ma:contentTypeScope="" ma:versionID="efec0b2cb4da37c5648ef65da2b75b74">
  <xsd:schema xmlns:xsd="http://www.w3.org/2001/XMLSchema" xmlns:xs="http://www.w3.org/2001/XMLSchema" xmlns:p="http://schemas.microsoft.com/office/2006/metadata/properties" xmlns:ns2="73d57025-ee5d-49b6-a60b-7d33184acc89" xmlns:ns3="87488a3f-9ace-46de-933a-7899c85ffeab" xmlns:ns4="f69ac7c7-1a2e-46bd-a988-685139f8f258" targetNamespace="http://schemas.microsoft.com/office/2006/metadata/properties" ma:root="true" ma:fieldsID="428fb43b0d2252a468ec146af736cb36" ns2:_="" ns3:_="" ns4:_="">
    <xsd:import namespace="73d57025-ee5d-49b6-a60b-7d33184acc89"/>
    <xsd:import namespace="87488a3f-9ace-46de-933a-7899c85ffeab"/>
    <xsd:import namespace="f69ac7c7-1a2e-46bd-a988-685139f8f2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d57025-ee5d-49b6-a60b-7d33184acc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5db50a19-44cd-47bf-aae0-69db42930db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488a3f-9ace-46de-933a-7899c85ffea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9ac7c7-1a2e-46bd-a988-685139f8f258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40084994-d578-4a83-9393-9cd401194372}" ma:internalName="TaxCatchAll" ma:showField="CatchAllData" ma:web="87488a3f-9ace-46de-933a-7899c85ffe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B4F38B-0799-4886-B61C-8DBB46B47F73}">
  <ds:schemaRefs>
    <ds:schemaRef ds:uri="f69ac7c7-1a2e-46bd-a988-685139f8f258"/>
    <ds:schemaRef ds:uri="http://purl.org/dc/terms/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87488a3f-9ace-46de-933a-7899c85ffeab"/>
    <ds:schemaRef ds:uri="73d57025-ee5d-49b6-a60b-7d33184acc89"/>
  </ds:schemaRefs>
</ds:datastoreItem>
</file>

<file path=customXml/itemProps2.xml><?xml version="1.0" encoding="utf-8"?>
<ds:datastoreItem xmlns:ds="http://schemas.openxmlformats.org/officeDocument/2006/customXml" ds:itemID="{3847F8EF-8AAF-48C9-9DFE-A66AC49D52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10F95D-602B-44F8-A1AB-D3390B50FA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d57025-ee5d-49b6-a60b-7d33184acc89"/>
    <ds:schemaRef ds:uri="87488a3f-9ace-46de-933a-7899c85ffeab"/>
    <ds:schemaRef ds:uri="f69ac7c7-1a2e-46bd-a988-685139f8f2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DistK3ReadingAFR</vt:lpstr>
    </vt:vector>
  </TitlesOfParts>
  <Manager/>
  <Company>Arizona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Sullivan, Brandon</dc:creator>
  <cp:keywords/>
  <dc:description/>
  <cp:lastModifiedBy>Ryan Young</cp:lastModifiedBy>
  <cp:lastPrinted>2015-08-13T01:25:50Z</cp:lastPrinted>
  <dcterms:created xsi:type="dcterms:W3CDTF">2012-06-27T03:01:21Z</dcterms:created>
  <dcterms:modified xsi:type="dcterms:W3CDTF">2024-08-19T19:14:58Z</dcterms:modified>
  <cp:category/>
  <cp:contentStatus/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scalYear">
    <vt:lpwstr>2022</vt:lpwstr>
  </property>
  <property fmtid="{D5CDD505-2E9C-101B-9397-08002B2CF9AE}" pid="3" name="BudgetTypeID">
    <vt:lpwstr>42</vt:lpwstr>
  </property>
  <property fmtid="{D5CDD505-2E9C-101B-9397-08002B2CF9AE}" pid="4" name="SchoolBySchool">
    <vt:lpwstr>0</vt:lpwstr>
  </property>
  <property fmtid="{D5CDD505-2E9C-101B-9397-08002B2CF9AE}" pid="5" name="MediaServiceImageTags">
    <vt:lpwstr/>
  </property>
  <property fmtid="{D5CDD505-2E9C-101B-9397-08002B2CF9AE}" pid="6" name="ContentTypeId">
    <vt:lpwstr>0x01010011E11B9217455B40B8FBB9893A94134E</vt:lpwstr>
  </property>
  <property fmtid="{D5CDD505-2E9C-101B-9397-08002B2CF9AE}" pid="7" name="ADEGUID">
    <vt:lpwstr>801F8C06-EB7C-420C-90E2-4A9BEA483248</vt:lpwstr>
  </property>
</Properties>
</file>